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ullmann\Documents\Harry Laptop\KNBB\2022-2023\"/>
    </mc:Choice>
  </mc:AlternateContent>
  <xr:revisionPtr revIDLastSave="0" documentId="8_{F402E65B-194C-49F9-9128-E6852783CDD4}" xr6:coauthVersionLast="36" xr6:coauthVersionMax="36" xr10:uidLastSave="{00000000-0000-0000-0000-000000000000}"/>
  <bookViews>
    <workbookView xWindow="0" yWindow="0" windowWidth="28800" windowHeight="11475" activeTab="1" xr2:uid="{00000000-000D-0000-FFFF-FFFF00000000}"/>
  </bookViews>
  <sheets>
    <sheet name="Uitleg" sheetId="4" r:id="rId1"/>
    <sheet name="Teaminschrijving" sheetId="3" r:id="rId2"/>
    <sheet name="Alle Teamleden" sheetId="1" r:id="rId3"/>
    <sheet name="Ledenbestand KNBB" sheetId="6" r:id="rId4"/>
    <sheet name="Hulpblad" sheetId="2" state="hidden" r:id="rId5"/>
    <sheet name="Gemiddelde" sheetId="5" state="hidden" r:id="rId6"/>
  </sheets>
  <definedNames>
    <definedName name="_xlnm._FilterDatabase" localSheetId="2" hidden="1">'Alle Teamleden'!$A$3:$AK$916</definedName>
    <definedName name="_xlnm._FilterDatabase" localSheetId="5" hidden="1">Gemiddelde!$A$1:$D$535</definedName>
    <definedName name="_xlnm._FilterDatabase" localSheetId="3" hidden="1">'Ledenbestand KNBB'!$A$2:$L$459</definedName>
    <definedName name="Klasse">Hulpblad!$B$2:$B$9</definedName>
    <definedName name="Reserve">Hulpblad!$F$2:$F$3</definedName>
    <definedName name="Speeldag">Hulpblad!$E$2:$E$7</definedName>
    <definedName name="Team_naam">Hulpblad!$H$1:$H$35</definedName>
    <definedName name="Teamnr">Hulpblad!$G$2:$G$21</definedName>
    <definedName name="Vereniging">Hulpblad!$A$2:$A$33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0" i="3" l="1"/>
  <c r="AP21" i="3"/>
  <c r="AP22" i="3"/>
  <c r="AR17" i="3"/>
  <c r="AO430" i="3"/>
  <c r="AO429" i="3"/>
  <c r="AO428" i="3"/>
  <c r="AO427" i="3"/>
  <c r="AO426" i="3"/>
  <c r="AO425" i="3"/>
  <c r="AO424" i="3"/>
  <c r="AO423" i="3"/>
  <c r="AO422" i="3"/>
  <c r="AO421" i="3"/>
  <c r="AO420" i="3"/>
  <c r="AO419" i="3"/>
  <c r="AO409" i="3"/>
  <c r="AO408" i="3"/>
  <c r="AO407" i="3"/>
  <c r="AO406" i="3"/>
  <c r="AO405" i="3"/>
  <c r="AO404" i="3"/>
  <c r="AO403" i="3"/>
  <c r="AO402" i="3"/>
  <c r="AO401" i="3"/>
  <c r="AO400" i="3"/>
  <c r="AO399" i="3"/>
  <c r="AO398" i="3"/>
  <c r="AO388" i="3"/>
  <c r="AO387" i="3"/>
  <c r="AO386" i="3"/>
  <c r="AO385" i="3"/>
  <c r="AO384" i="3"/>
  <c r="AO383" i="3"/>
  <c r="AO382" i="3"/>
  <c r="AO381" i="3"/>
  <c r="AO380" i="3"/>
  <c r="AO379" i="3"/>
  <c r="AO378" i="3"/>
  <c r="AO377" i="3"/>
  <c r="AO367" i="3"/>
  <c r="AO366" i="3"/>
  <c r="AO365" i="3"/>
  <c r="AO364" i="3"/>
  <c r="AO363" i="3"/>
  <c r="AO362" i="3"/>
  <c r="AO361" i="3"/>
  <c r="AO360" i="3"/>
  <c r="AO359" i="3"/>
  <c r="AO358" i="3"/>
  <c r="AO357" i="3"/>
  <c r="AO356" i="3"/>
  <c r="AO346" i="3"/>
  <c r="AO345" i="3"/>
  <c r="AO344" i="3"/>
  <c r="AO343" i="3"/>
  <c r="AO342" i="3"/>
  <c r="AO341" i="3"/>
  <c r="AO340" i="3"/>
  <c r="AO339" i="3"/>
  <c r="AO338" i="3"/>
  <c r="AO337" i="3"/>
  <c r="AO336" i="3"/>
  <c r="AO335" i="3"/>
  <c r="AO325" i="3"/>
  <c r="AO324" i="3"/>
  <c r="AO323" i="3"/>
  <c r="AO322" i="3"/>
  <c r="AO321" i="3"/>
  <c r="AO320" i="3"/>
  <c r="AO319" i="3"/>
  <c r="AO318" i="3"/>
  <c r="AO317" i="3"/>
  <c r="AO316" i="3"/>
  <c r="AO315" i="3"/>
  <c r="AO314" i="3"/>
  <c r="AO304" i="3"/>
  <c r="AO303" i="3"/>
  <c r="AO302" i="3"/>
  <c r="AO301" i="3"/>
  <c r="AO300" i="3"/>
  <c r="AO299" i="3"/>
  <c r="AO298" i="3"/>
  <c r="AO297" i="3"/>
  <c r="AO296" i="3"/>
  <c r="AO295" i="3"/>
  <c r="AO294" i="3"/>
  <c r="AO293" i="3"/>
  <c r="AO283" i="3"/>
  <c r="AO282" i="3"/>
  <c r="AO281" i="3"/>
  <c r="AO280" i="3"/>
  <c r="AO279" i="3"/>
  <c r="AO278" i="3"/>
  <c r="AO277" i="3"/>
  <c r="AO276" i="3"/>
  <c r="AO275" i="3"/>
  <c r="AO274" i="3"/>
  <c r="AO273" i="3"/>
  <c r="AO272" i="3"/>
  <c r="AO262" i="3"/>
  <c r="AO261" i="3"/>
  <c r="AO260" i="3"/>
  <c r="AO259" i="3"/>
  <c r="AO258" i="3"/>
  <c r="AO257" i="3"/>
  <c r="AO256" i="3"/>
  <c r="AO255" i="3"/>
  <c r="AO254" i="3"/>
  <c r="AO253" i="3"/>
  <c r="AO252" i="3"/>
  <c r="AO251" i="3"/>
  <c r="AO241" i="3"/>
  <c r="AO240" i="3"/>
  <c r="AO239" i="3"/>
  <c r="AO238" i="3"/>
  <c r="AO237" i="3"/>
  <c r="AO236" i="3"/>
  <c r="AO235" i="3"/>
  <c r="AO234" i="3"/>
  <c r="AO233" i="3"/>
  <c r="AO232" i="3"/>
  <c r="AO231" i="3"/>
  <c r="AO230" i="3"/>
  <c r="AO220" i="3"/>
  <c r="AO219" i="3"/>
  <c r="AO218" i="3"/>
  <c r="AO217" i="3"/>
  <c r="AO216" i="3"/>
  <c r="AO215" i="3"/>
  <c r="AO214" i="3"/>
  <c r="AO213" i="3"/>
  <c r="AO212" i="3"/>
  <c r="AO211" i="3"/>
  <c r="AO210" i="3"/>
  <c r="AO209" i="3"/>
  <c r="AO199" i="3"/>
  <c r="AO198" i="3"/>
  <c r="AO197" i="3"/>
  <c r="AO196" i="3"/>
  <c r="AO195" i="3"/>
  <c r="AO194" i="3"/>
  <c r="AO193" i="3"/>
  <c r="AO192" i="3"/>
  <c r="AO191" i="3"/>
  <c r="AO190" i="3"/>
  <c r="AO189" i="3"/>
  <c r="AO188" i="3"/>
  <c r="AO178" i="3"/>
  <c r="AO177" i="3"/>
  <c r="AO176" i="3"/>
  <c r="AO175" i="3"/>
  <c r="AO174" i="3"/>
  <c r="AO173" i="3"/>
  <c r="AO172" i="3"/>
  <c r="AO171" i="3"/>
  <c r="AO170" i="3"/>
  <c r="AO169" i="3"/>
  <c r="AO168" i="3"/>
  <c r="AO167" i="3"/>
  <c r="AO157" i="3"/>
  <c r="AO156" i="3"/>
  <c r="AO155" i="3"/>
  <c r="AO154" i="3"/>
  <c r="AO153" i="3"/>
  <c r="AO152" i="3"/>
  <c r="AO151" i="3"/>
  <c r="AO150" i="3"/>
  <c r="AO149" i="3"/>
  <c r="AO148" i="3"/>
  <c r="AO147" i="3"/>
  <c r="AO146" i="3"/>
  <c r="AO136" i="3"/>
  <c r="AO135" i="3"/>
  <c r="AO134" i="3"/>
  <c r="AO133" i="3"/>
  <c r="AO132" i="3"/>
  <c r="AO131" i="3"/>
  <c r="AO130" i="3"/>
  <c r="AO129" i="3"/>
  <c r="AO128" i="3"/>
  <c r="AO127" i="3"/>
  <c r="AO126" i="3"/>
  <c r="AO125" i="3"/>
  <c r="AO115" i="3"/>
  <c r="AO114" i="3"/>
  <c r="AO113" i="3"/>
  <c r="AO112" i="3"/>
  <c r="AO111" i="3"/>
  <c r="AO110" i="3"/>
  <c r="AO109" i="3"/>
  <c r="AO108" i="3"/>
  <c r="AO107" i="3"/>
  <c r="AO106" i="3"/>
  <c r="AO105" i="3"/>
  <c r="AO104" i="3"/>
  <c r="AO94" i="3"/>
  <c r="AO93" i="3"/>
  <c r="AO91" i="3"/>
  <c r="AO90" i="3"/>
  <c r="AO89" i="3"/>
  <c r="AO88" i="3"/>
  <c r="AO87" i="3"/>
  <c r="AO86" i="3"/>
  <c r="AO85" i="3"/>
  <c r="AO84" i="3"/>
  <c r="AO83" i="3"/>
  <c r="AO73" i="3"/>
  <c r="AO72" i="3"/>
  <c r="AO71" i="3"/>
  <c r="AO70" i="3"/>
  <c r="AO69" i="3"/>
  <c r="AO68" i="3"/>
  <c r="AO67" i="3"/>
  <c r="AO66" i="3"/>
  <c r="AO65" i="3"/>
  <c r="AO64" i="3"/>
  <c r="AO63" i="3"/>
  <c r="AO62" i="3"/>
  <c r="AO52" i="3"/>
  <c r="AO51" i="3"/>
  <c r="AO50" i="3"/>
  <c r="AO49" i="3"/>
  <c r="AO31" i="3"/>
  <c r="AO30" i="3"/>
  <c r="AO29" i="3"/>
  <c r="AO28" i="3"/>
  <c r="AO27" i="3"/>
  <c r="AO26" i="3"/>
  <c r="AO25" i="3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2" i="5"/>
  <c r="AP430" i="3"/>
  <c r="AN430" i="3"/>
  <c r="AP429" i="3"/>
  <c r="AN429" i="3"/>
  <c r="AP428" i="3"/>
  <c r="AN428" i="3"/>
  <c r="AP427" i="3"/>
  <c r="AN427" i="3"/>
  <c r="AP426" i="3"/>
  <c r="AN426" i="3"/>
  <c r="AP425" i="3"/>
  <c r="AN425" i="3"/>
  <c r="AP424" i="3"/>
  <c r="AN424" i="3"/>
  <c r="AP423" i="3"/>
  <c r="AN423" i="3"/>
  <c r="AP422" i="3"/>
  <c r="AN422" i="3"/>
  <c r="AP421" i="3"/>
  <c r="AN421" i="3"/>
  <c r="AP420" i="3"/>
  <c r="AN420" i="3"/>
  <c r="AP419" i="3"/>
  <c r="AN419" i="3"/>
  <c r="AP409" i="3"/>
  <c r="AN409" i="3"/>
  <c r="AP408" i="3"/>
  <c r="AN408" i="3"/>
  <c r="AP407" i="3"/>
  <c r="AN407" i="3"/>
  <c r="AP406" i="3"/>
  <c r="AN406" i="3"/>
  <c r="AP405" i="3"/>
  <c r="AN405" i="3"/>
  <c r="AP404" i="3"/>
  <c r="AN404" i="3"/>
  <c r="AP403" i="3"/>
  <c r="AN403" i="3"/>
  <c r="AP402" i="3"/>
  <c r="AN402" i="3"/>
  <c r="AP401" i="3"/>
  <c r="AN401" i="3"/>
  <c r="AP400" i="3"/>
  <c r="AN400" i="3"/>
  <c r="AP399" i="3"/>
  <c r="AN399" i="3"/>
  <c r="AP398" i="3"/>
  <c r="AN398" i="3"/>
  <c r="AP388" i="3"/>
  <c r="AN388" i="3"/>
  <c r="AP387" i="3"/>
  <c r="AN387" i="3"/>
  <c r="AP386" i="3"/>
  <c r="AN386" i="3"/>
  <c r="AP385" i="3"/>
  <c r="AN385" i="3"/>
  <c r="AP384" i="3"/>
  <c r="AN384" i="3"/>
  <c r="AP383" i="3"/>
  <c r="AN383" i="3"/>
  <c r="AP382" i="3"/>
  <c r="AN382" i="3"/>
  <c r="AP381" i="3"/>
  <c r="AN381" i="3"/>
  <c r="AP380" i="3"/>
  <c r="AN380" i="3"/>
  <c r="AP379" i="3"/>
  <c r="AN379" i="3"/>
  <c r="AP378" i="3"/>
  <c r="AN378" i="3"/>
  <c r="AP377" i="3"/>
  <c r="AN377" i="3"/>
  <c r="AP367" i="3"/>
  <c r="AN367" i="3"/>
  <c r="AP366" i="3"/>
  <c r="AN366" i="3"/>
  <c r="AP365" i="3"/>
  <c r="AN365" i="3"/>
  <c r="AP364" i="3"/>
  <c r="AN364" i="3"/>
  <c r="AP363" i="3"/>
  <c r="AN363" i="3"/>
  <c r="AP362" i="3"/>
  <c r="AN362" i="3"/>
  <c r="AP361" i="3"/>
  <c r="AN361" i="3"/>
  <c r="AP360" i="3"/>
  <c r="AN360" i="3"/>
  <c r="AP359" i="3"/>
  <c r="AN359" i="3"/>
  <c r="AP358" i="3"/>
  <c r="AN358" i="3"/>
  <c r="AP357" i="3"/>
  <c r="AN357" i="3"/>
  <c r="AP356" i="3"/>
  <c r="AN356" i="3"/>
  <c r="AP346" i="3"/>
  <c r="AN346" i="3"/>
  <c r="AP345" i="3"/>
  <c r="AN345" i="3"/>
  <c r="AP344" i="3"/>
  <c r="AN344" i="3"/>
  <c r="AP343" i="3"/>
  <c r="AN343" i="3"/>
  <c r="AP342" i="3"/>
  <c r="AN342" i="3"/>
  <c r="AP341" i="3"/>
  <c r="AN341" i="3"/>
  <c r="AP340" i="3"/>
  <c r="AN340" i="3"/>
  <c r="AP339" i="3"/>
  <c r="AN339" i="3"/>
  <c r="AP338" i="3"/>
  <c r="AN338" i="3"/>
  <c r="AP337" i="3"/>
  <c r="AN337" i="3"/>
  <c r="AP336" i="3"/>
  <c r="AN336" i="3"/>
  <c r="AP335" i="3"/>
  <c r="AN335" i="3"/>
  <c r="AP325" i="3"/>
  <c r="AN325" i="3"/>
  <c r="AP324" i="3"/>
  <c r="AN324" i="3"/>
  <c r="AP323" i="3"/>
  <c r="AN323" i="3"/>
  <c r="AP322" i="3"/>
  <c r="AN322" i="3"/>
  <c r="AP321" i="3"/>
  <c r="AN321" i="3"/>
  <c r="AP320" i="3"/>
  <c r="AN320" i="3"/>
  <c r="AP319" i="3"/>
  <c r="AN319" i="3"/>
  <c r="AP318" i="3"/>
  <c r="AN318" i="3"/>
  <c r="AP317" i="3"/>
  <c r="AN317" i="3"/>
  <c r="AP316" i="3"/>
  <c r="AN316" i="3"/>
  <c r="AP315" i="3"/>
  <c r="AN315" i="3"/>
  <c r="AP314" i="3"/>
  <c r="AN314" i="3"/>
  <c r="AP304" i="3"/>
  <c r="AN304" i="3"/>
  <c r="AP303" i="3"/>
  <c r="AN303" i="3"/>
  <c r="AP302" i="3"/>
  <c r="AN302" i="3"/>
  <c r="AP301" i="3"/>
  <c r="AN301" i="3"/>
  <c r="AP300" i="3"/>
  <c r="AN300" i="3"/>
  <c r="AP299" i="3"/>
  <c r="AN299" i="3"/>
  <c r="AP298" i="3"/>
  <c r="AN298" i="3"/>
  <c r="AP297" i="3"/>
  <c r="AN297" i="3"/>
  <c r="AP296" i="3"/>
  <c r="AN296" i="3"/>
  <c r="AP295" i="3"/>
  <c r="AN295" i="3"/>
  <c r="AP294" i="3"/>
  <c r="AN294" i="3"/>
  <c r="AP293" i="3"/>
  <c r="AN293" i="3"/>
  <c r="AP283" i="3"/>
  <c r="AN283" i="3"/>
  <c r="AP282" i="3"/>
  <c r="AN282" i="3"/>
  <c r="AP281" i="3"/>
  <c r="AN281" i="3"/>
  <c r="AP280" i="3"/>
  <c r="AN280" i="3"/>
  <c r="AP279" i="3"/>
  <c r="AN279" i="3"/>
  <c r="AP278" i="3"/>
  <c r="AN278" i="3"/>
  <c r="AP277" i="3"/>
  <c r="AN277" i="3"/>
  <c r="AP276" i="3"/>
  <c r="AN276" i="3"/>
  <c r="AP275" i="3"/>
  <c r="AN275" i="3"/>
  <c r="AP274" i="3"/>
  <c r="AN274" i="3"/>
  <c r="AP273" i="3"/>
  <c r="AN273" i="3"/>
  <c r="AP272" i="3"/>
  <c r="AN272" i="3"/>
  <c r="AP262" i="3"/>
  <c r="AN262" i="3"/>
  <c r="AP261" i="3"/>
  <c r="AN261" i="3"/>
  <c r="AP260" i="3"/>
  <c r="AN260" i="3"/>
  <c r="AP259" i="3"/>
  <c r="AN259" i="3"/>
  <c r="AP258" i="3"/>
  <c r="AN258" i="3"/>
  <c r="AP257" i="3"/>
  <c r="AN257" i="3"/>
  <c r="AP256" i="3"/>
  <c r="AN256" i="3"/>
  <c r="AP255" i="3"/>
  <c r="AN255" i="3"/>
  <c r="AP254" i="3"/>
  <c r="AN254" i="3"/>
  <c r="AP253" i="3"/>
  <c r="AN253" i="3"/>
  <c r="AP252" i="3"/>
  <c r="AN252" i="3"/>
  <c r="AP251" i="3"/>
  <c r="AN251" i="3"/>
  <c r="AP241" i="3"/>
  <c r="AN241" i="3"/>
  <c r="AP240" i="3"/>
  <c r="AN240" i="3"/>
  <c r="AP239" i="3"/>
  <c r="AN239" i="3"/>
  <c r="AP238" i="3"/>
  <c r="AN238" i="3"/>
  <c r="AP237" i="3"/>
  <c r="AN237" i="3"/>
  <c r="AP236" i="3"/>
  <c r="AN236" i="3"/>
  <c r="AP235" i="3"/>
  <c r="AN235" i="3"/>
  <c r="AP234" i="3"/>
  <c r="AN234" i="3"/>
  <c r="AP233" i="3"/>
  <c r="AN233" i="3"/>
  <c r="AP232" i="3"/>
  <c r="AN232" i="3"/>
  <c r="AP231" i="3"/>
  <c r="AN231" i="3"/>
  <c r="AP230" i="3"/>
  <c r="AN230" i="3"/>
  <c r="AP220" i="3"/>
  <c r="AN220" i="3"/>
  <c r="AP219" i="3"/>
  <c r="AN219" i="3"/>
  <c r="AP218" i="3"/>
  <c r="AN218" i="3"/>
  <c r="AP217" i="3"/>
  <c r="AN217" i="3"/>
  <c r="AP216" i="3"/>
  <c r="AN216" i="3"/>
  <c r="AP215" i="3"/>
  <c r="AN215" i="3"/>
  <c r="AP214" i="3"/>
  <c r="AN214" i="3"/>
  <c r="AP213" i="3"/>
  <c r="AN213" i="3"/>
  <c r="AP212" i="3"/>
  <c r="AN212" i="3"/>
  <c r="AP211" i="3"/>
  <c r="AN211" i="3"/>
  <c r="AP210" i="3"/>
  <c r="AN210" i="3"/>
  <c r="AP209" i="3"/>
  <c r="AN209" i="3"/>
  <c r="AP199" i="3"/>
  <c r="AN199" i="3"/>
  <c r="AP198" i="3"/>
  <c r="AN198" i="3"/>
  <c r="AP197" i="3"/>
  <c r="AN197" i="3"/>
  <c r="AP196" i="3"/>
  <c r="AN196" i="3"/>
  <c r="AP195" i="3"/>
  <c r="AN195" i="3"/>
  <c r="AP194" i="3"/>
  <c r="AN194" i="3"/>
  <c r="AP193" i="3"/>
  <c r="AN193" i="3"/>
  <c r="AP192" i="3"/>
  <c r="AN192" i="3"/>
  <c r="AP191" i="3"/>
  <c r="AN191" i="3"/>
  <c r="AP190" i="3"/>
  <c r="AN190" i="3"/>
  <c r="AP189" i="3"/>
  <c r="AN189" i="3"/>
  <c r="AP188" i="3"/>
  <c r="AN188" i="3"/>
  <c r="AP178" i="3"/>
  <c r="AN178" i="3"/>
  <c r="AP177" i="3"/>
  <c r="AN177" i="3"/>
  <c r="AP176" i="3"/>
  <c r="AN176" i="3"/>
  <c r="AP175" i="3"/>
  <c r="AN175" i="3"/>
  <c r="AP174" i="3"/>
  <c r="AN174" i="3"/>
  <c r="AP173" i="3"/>
  <c r="AP172" i="3"/>
  <c r="AP171" i="3"/>
  <c r="AP170" i="3"/>
  <c r="AP169" i="3"/>
  <c r="AP168" i="3"/>
  <c r="AP167" i="3"/>
  <c r="AP157" i="3"/>
  <c r="AN157" i="3"/>
  <c r="AP156" i="3"/>
  <c r="AN156" i="3"/>
  <c r="AP155" i="3"/>
  <c r="AN155" i="3"/>
  <c r="AP154" i="3"/>
  <c r="AN154" i="3"/>
  <c r="AP153" i="3"/>
  <c r="AP152" i="3"/>
  <c r="AP151" i="3"/>
  <c r="AP150" i="3"/>
  <c r="AP149" i="3"/>
  <c r="AP148" i="3"/>
  <c r="AP147" i="3"/>
  <c r="AP146" i="3"/>
  <c r="AP136" i="3"/>
  <c r="AN136" i="3"/>
  <c r="AP135" i="3"/>
  <c r="AN135" i="3"/>
  <c r="AP134" i="3"/>
  <c r="AN134" i="3"/>
  <c r="AP133" i="3"/>
  <c r="AN133" i="3"/>
  <c r="AP132" i="3"/>
  <c r="AN132" i="3"/>
  <c r="AP131" i="3"/>
  <c r="AP130" i="3"/>
  <c r="AP129" i="3"/>
  <c r="AP128" i="3"/>
  <c r="AP127" i="3"/>
  <c r="AP126" i="3"/>
  <c r="AP125" i="3"/>
  <c r="AP115" i="3"/>
  <c r="AN115" i="3"/>
  <c r="AP114" i="3"/>
  <c r="AN114" i="3"/>
  <c r="AP113" i="3"/>
  <c r="AN113" i="3"/>
  <c r="AP112" i="3"/>
  <c r="AN112" i="3"/>
  <c r="AP111" i="3"/>
  <c r="AN111" i="3"/>
  <c r="AP110" i="3"/>
  <c r="AN110" i="3"/>
  <c r="AP109" i="3"/>
  <c r="AP108" i="3"/>
  <c r="AP107" i="3"/>
  <c r="AP106" i="3"/>
  <c r="AP105" i="3"/>
  <c r="AP104" i="3"/>
  <c r="AP94" i="3"/>
  <c r="AN94" i="3"/>
  <c r="AP93" i="3"/>
  <c r="AN93" i="3"/>
  <c r="AP92" i="3"/>
  <c r="AP91" i="3"/>
  <c r="AP90" i="3"/>
  <c r="AP89" i="3"/>
  <c r="AP88" i="3"/>
  <c r="AP87" i="3"/>
  <c r="AP86" i="3"/>
  <c r="AP85" i="3"/>
  <c r="AP84" i="3"/>
  <c r="AP83" i="3"/>
  <c r="AP73" i="3"/>
  <c r="AN73" i="3"/>
  <c r="AP72" i="3"/>
  <c r="AN72" i="3"/>
  <c r="AP71" i="3"/>
  <c r="AN71" i="3"/>
  <c r="AP70" i="3"/>
  <c r="AN70" i="3"/>
  <c r="AP69" i="3"/>
  <c r="AN69" i="3"/>
  <c r="AP68" i="3"/>
  <c r="AP67" i="3"/>
  <c r="AP66" i="3"/>
  <c r="AP65" i="3"/>
  <c r="AP64" i="3"/>
  <c r="AP63" i="3"/>
  <c r="AP62" i="3"/>
  <c r="AP52" i="3"/>
  <c r="AN52" i="3"/>
  <c r="AP51" i="3"/>
  <c r="AN51" i="3"/>
  <c r="AP50" i="3"/>
  <c r="AN50" i="3"/>
  <c r="AP49" i="3"/>
  <c r="AN49" i="3"/>
  <c r="AP48" i="3"/>
  <c r="AP47" i="3"/>
  <c r="AP46" i="3"/>
  <c r="AP45" i="3"/>
  <c r="AP44" i="3"/>
  <c r="AP43" i="3"/>
  <c r="AP42" i="3"/>
  <c r="AP41" i="3"/>
  <c r="AN31" i="3"/>
  <c r="AP31" i="3"/>
  <c r="AP23" i="3"/>
  <c r="AP24" i="3"/>
  <c r="AP25" i="3"/>
  <c r="AP26" i="3"/>
  <c r="AN27" i="3"/>
  <c r="AP27" i="3"/>
  <c r="AN28" i="3"/>
  <c r="AP28" i="3"/>
  <c r="AN29" i="3"/>
  <c r="AP29" i="3"/>
  <c r="AN30" i="3"/>
  <c r="AP30" i="3"/>
  <c r="AM413" i="3"/>
  <c r="AK413" i="3"/>
  <c r="AM392" i="3"/>
  <c r="AK392" i="3"/>
  <c r="AM371" i="3"/>
  <c r="AK371" i="3"/>
  <c r="AM350" i="3"/>
  <c r="AK350" i="3"/>
  <c r="AM329" i="3"/>
  <c r="AK329" i="3"/>
  <c r="AM308" i="3"/>
  <c r="AK308" i="3"/>
  <c r="AM287" i="3"/>
  <c r="AK287" i="3"/>
  <c r="AM266" i="3"/>
  <c r="AK266" i="3"/>
  <c r="AM245" i="3"/>
  <c r="AK245" i="3"/>
  <c r="AM224" i="3"/>
  <c r="AK224" i="3"/>
  <c r="AM203" i="3"/>
  <c r="AK203" i="3"/>
  <c r="AM182" i="3"/>
  <c r="AK182" i="3"/>
  <c r="AM161" i="3"/>
  <c r="AK161" i="3"/>
  <c r="AM140" i="3"/>
  <c r="AK140" i="3"/>
  <c r="AM119" i="3"/>
  <c r="AK119" i="3"/>
  <c r="AM98" i="3"/>
  <c r="AK98" i="3"/>
  <c r="AM77" i="3"/>
  <c r="AK77" i="3"/>
  <c r="AM56" i="3"/>
  <c r="AK56" i="3"/>
  <c r="AM35" i="3"/>
  <c r="AK35" i="3"/>
  <c r="AM14" i="3"/>
  <c r="AK14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94" i="3"/>
  <c r="D93" i="3"/>
  <c r="D92" i="3"/>
  <c r="D91" i="3"/>
  <c r="D90" i="3"/>
  <c r="D89" i="3"/>
  <c r="D88" i="3"/>
  <c r="D87" i="3"/>
  <c r="D86" i="3"/>
  <c r="D85" i="3"/>
  <c r="D84" i="3"/>
  <c r="D83" i="3"/>
  <c r="D73" i="3"/>
  <c r="D72" i="3"/>
  <c r="D71" i="3"/>
  <c r="D70" i="3"/>
  <c r="D69" i="3"/>
  <c r="D68" i="3"/>
  <c r="D67" i="3"/>
  <c r="D66" i="3"/>
  <c r="D65" i="3"/>
  <c r="D64" i="3"/>
  <c r="D63" i="3"/>
  <c r="D62" i="3"/>
  <c r="D52" i="3"/>
  <c r="D51" i="3"/>
  <c r="D50" i="3"/>
  <c r="D49" i="3"/>
  <c r="D48" i="3"/>
  <c r="D47" i="3"/>
  <c r="D46" i="3"/>
  <c r="D45" i="3"/>
  <c r="D44" i="3"/>
  <c r="D43" i="3"/>
  <c r="D42" i="3"/>
  <c r="D41" i="3"/>
  <c r="D31" i="3"/>
  <c r="D30" i="3"/>
  <c r="D29" i="3"/>
  <c r="D28" i="3"/>
  <c r="D27" i="3"/>
  <c r="D26" i="3"/>
  <c r="D25" i="3"/>
  <c r="D24" i="3"/>
  <c r="D23" i="3"/>
  <c r="D22" i="3"/>
  <c r="D21" i="3"/>
  <c r="D20" i="3"/>
  <c r="AN5" i="3"/>
  <c r="AM5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94" i="3"/>
  <c r="M93" i="3"/>
  <c r="M92" i="3"/>
  <c r="M91" i="3"/>
  <c r="M90" i="3"/>
  <c r="M89" i="3"/>
  <c r="M88" i="3"/>
  <c r="M87" i="3"/>
  <c r="M86" i="3"/>
  <c r="M85" i="3"/>
  <c r="M84" i="3"/>
  <c r="M83" i="3"/>
  <c r="M73" i="3"/>
  <c r="M72" i="3"/>
  <c r="M71" i="3"/>
  <c r="M70" i="3"/>
  <c r="M69" i="3"/>
  <c r="M68" i="3"/>
  <c r="M67" i="3"/>
  <c r="M66" i="3"/>
  <c r="M65" i="3"/>
  <c r="M64" i="3"/>
  <c r="M63" i="3"/>
  <c r="M62" i="3"/>
  <c r="M52" i="3"/>
  <c r="M51" i="3"/>
  <c r="M50" i="3"/>
  <c r="M49" i="3"/>
  <c r="M48" i="3"/>
  <c r="M47" i="3"/>
  <c r="M46" i="3"/>
  <c r="M45" i="3"/>
  <c r="M44" i="3"/>
  <c r="M43" i="3"/>
  <c r="M42" i="3"/>
  <c r="M41" i="3"/>
  <c r="M31" i="3"/>
  <c r="M30" i="3"/>
  <c r="M29" i="3"/>
  <c r="M28" i="3"/>
  <c r="M27" i="3"/>
  <c r="M26" i="3"/>
  <c r="M25" i="3"/>
  <c r="M24" i="3"/>
  <c r="M23" i="3"/>
  <c r="M22" i="3"/>
  <c r="M21" i="3"/>
  <c r="M20" i="3"/>
  <c r="K20" i="3"/>
  <c r="AB409" i="3"/>
  <c r="AB408" i="3"/>
  <c r="AB407" i="3"/>
  <c r="AB406" i="3"/>
  <c r="AB405" i="3"/>
  <c r="AB404" i="3"/>
  <c r="AB403" i="3"/>
  <c r="AB402" i="3"/>
  <c r="AB401" i="3"/>
  <c r="AB400" i="3"/>
  <c r="AB399" i="3"/>
  <c r="AB398" i="3"/>
  <c r="AB388" i="3"/>
  <c r="AB387" i="3"/>
  <c r="AB386" i="3"/>
  <c r="AB385" i="3"/>
  <c r="AB384" i="3"/>
  <c r="AB383" i="3"/>
  <c r="AB382" i="3"/>
  <c r="AB381" i="3"/>
  <c r="AB380" i="3"/>
  <c r="AB379" i="3"/>
  <c r="AB378" i="3"/>
  <c r="AB377" i="3"/>
  <c r="AB367" i="3"/>
  <c r="AB366" i="3"/>
  <c r="AB365" i="3"/>
  <c r="AB364" i="3"/>
  <c r="AB363" i="3"/>
  <c r="AB362" i="3"/>
  <c r="AB361" i="3"/>
  <c r="AB360" i="3"/>
  <c r="AB359" i="3"/>
  <c r="AB358" i="3"/>
  <c r="AB357" i="3"/>
  <c r="AB356" i="3"/>
  <c r="AB346" i="3"/>
  <c r="AB345" i="3"/>
  <c r="AB344" i="3"/>
  <c r="AB343" i="3"/>
  <c r="AB342" i="3"/>
  <c r="AB341" i="3"/>
  <c r="AB340" i="3"/>
  <c r="AB339" i="3"/>
  <c r="AB338" i="3"/>
  <c r="AB337" i="3"/>
  <c r="AB336" i="3"/>
  <c r="AB335" i="3"/>
  <c r="AB325" i="3"/>
  <c r="AB324" i="3"/>
  <c r="AB323" i="3"/>
  <c r="AB322" i="3"/>
  <c r="AB321" i="3"/>
  <c r="AB320" i="3"/>
  <c r="AB319" i="3"/>
  <c r="AB318" i="3"/>
  <c r="AB317" i="3"/>
  <c r="AB316" i="3"/>
  <c r="AB315" i="3"/>
  <c r="AB314" i="3"/>
  <c r="AB304" i="3"/>
  <c r="AB303" i="3"/>
  <c r="AB302" i="3"/>
  <c r="AB301" i="3"/>
  <c r="AB300" i="3"/>
  <c r="AB299" i="3"/>
  <c r="AB298" i="3"/>
  <c r="AB297" i="3"/>
  <c r="AB296" i="3"/>
  <c r="AB295" i="3"/>
  <c r="AB294" i="3"/>
  <c r="AB293" i="3"/>
  <c r="AB283" i="3"/>
  <c r="AB282" i="3"/>
  <c r="AB281" i="3"/>
  <c r="AB241" i="3"/>
  <c r="AB240" i="3"/>
  <c r="AB239" i="3"/>
  <c r="AB238" i="3"/>
  <c r="AB237" i="3"/>
  <c r="AB220" i="3"/>
  <c r="AB219" i="3"/>
  <c r="AB218" i="3"/>
  <c r="AB199" i="3"/>
  <c r="AB198" i="3"/>
  <c r="AB197" i="3"/>
  <c r="AB196" i="3"/>
  <c r="AB178" i="3"/>
  <c r="AB177" i="3"/>
  <c r="AB136" i="3"/>
  <c r="AB135" i="3"/>
  <c r="AB134" i="3"/>
  <c r="AB133" i="3"/>
  <c r="AB132" i="3"/>
  <c r="AB115" i="3"/>
  <c r="AB114" i="3"/>
  <c r="AB113" i="3"/>
  <c r="AB94" i="3"/>
  <c r="AB93" i="3"/>
  <c r="AB92" i="3"/>
  <c r="AB91" i="3"/>
  <c r="AB90" i="3"/>
  <c r="AB89" i="3"/>
  <c r="AB73" i="3"/>
  <c r="AB72" i="3"/>
  <c r="AB71" i="3"/>
  <c r="AB52" i="3"/>
  <c r="AB51" i="3"/>
  <c r="AB50" i="3"/>
  <c r="AB49" i="3"/>
  <c r="AB29" i="3"/>
  <c r="AB30" i="3"/>
  <c r="AB31" i="3"/>
  <c r="W430" i="3"/>
  <c r="O430" i="3"/>
  <c r="P430" i="3" s="1"/>
  <c r="K430" i="3"/>
  <c r="E430" i="3"/>
  <c r="N430" i="3"/>
  <c r="C430" i="3"/>
  <c r="W429" i="3"/>
  <c r="O429" i="3"/>
  <c r="P429" i="3" s="1"/>
  <c r="K429" i="3"/>
  <c r="E429" i="3"/>
  <c r="N429" i="3"/>
  <c r="C429" i="3"/>
  <c r="W428" i="3"/>
  <c r="O428" i="3"/>
  <c r="P428" i="3" s="1"/>
  <c r="K428" i="3"/>
  <c r="E428" i="3"/>
  <c r="N428" i="3"/>
  <c r="C428" i="3"/>
  <c r="W427" i="3"/>
  <c r="O427" i="3"/>
  <c r="P427" i="3" s="1"/>
  <c r="K427" i="3"/>
  <c r="E427" i="3"/>
  <c r="N427" i="3"/>
  <c r="C427" i="3"/>
  <c r="W426" i="3"/>
  <c r="O426" i="3"/>
  <c r="P426" i="3" s="1"/>
  <c r="K426" i="3"/>
  <c r="E426" i="3"/>
  <c r="N426" i="3"/>
  <c r="C426" i="3"/>
  <c r="W425" i="3"/>
  <c r="O425" i="3"/>
  <c r="P425" i="3" s="1"/>
  <c r="K425" i="3"/>
  <c r="E425" i="3"/>
  <c r="N425" i="3"/>
  <c r="C425" i="3"/>
  <c r="W424" i="3"/>
  <c r="O424" i="3"/>
  <c r="P424" i="3" s="1"/>
  <c r="K424" i="3"/>
  <c r="E424" i="3"/>
  <c r="N424" i="3"/>
  <c r="C424" i="3"/>
  <c r="W423" i="3"/>
  <c r="O423" i="3"/>
  <c r="P423" i="3" s="1"/>
  <c r="K423" i="3"/>
  <c r="E423" i="3"/>
  <c r="N423" i="3"/>
  <c r="C423" i="3"/>
  <c r="W422" i="3"/>
  <c r="O422" i="3"/>
  <c r="P422" i="3" s="1"/>
  <c r="K422" i="3"/>
  <c r="E422" i="3"/>
  <c r="N422" i="3"/>
  <c r="C422" i="3"/>
  <c r="W421" i="3"/>
  <c r="O421" i="3"/>
  <c r="P421" i="3" s="1"/>
  <c r="K421" i="3"/>
  <c r="E421" i="3"/>
  <c r="N421" i="3"/>
  <c r="C421" i="3"/>
  <c r="W420" i="3"/>
  <c r="O420" i="3"/>
  <c r="P420" i="3" s="1"/>
  <c r="K420" i="3"/>
  <c r="E420" i="3"/>
  <c r="N420" i="3"/>
  <c r="C420" i="3"/>
  <c r="W419" i="3"/>
  <c r="O419" i="3"/>
  <c r="P419" i="3" s="1"/>
  <c r="K419" i="3"/>
  <c r="E419" i="3"/>
  <c r="N419" i="3"/>
  <c r="C419" i="3"/>
  <c r="W409" i="3"/>
  <c r="O409" i="3"/>
  <c r="P409" i="3" s="1"/>
  <c r="K409" i="3"/>
  <c r="E409" i="3"/>
  <c r="N409" i="3"/>
  <c r="C409" i="3"/>
  <c r="W408" i="3"/>
  <c r="O408" i="3"/>
  <c r="P408" i="3" s="1"/>
  <c r="K408" i="3"/>
  <c r="E408" i="3"/>
  <c r="N408" i="3"/>
  <c r="C408" i="3"/>
  <c r="W407" i="3"/>
  <c r="O407" i="3"/>
  <c r="P407" i="3" s="1"/>
  <c r="K407" i="3"/>
  <c r="E407" i="3"/>
  <c r="N407" i="3"/>
  <c r="C407" i="3"/>
  <c r="W406" i="3"/>
  <c r="O406" i="3"/>
  <c r="P406" i="3" s="1"/>
  <c r="K406" i="3"/>
  <c r="E406" i="3"/>
  <c r="N406" i="3"/>
  <c r="C406" i="3"/>
  <c r="W405" i="3"/>
  <c r="O405" i="3"/>
  <c r="P405" i="3" s="1"/>
  <c r="K405" i="3"/>
  <c r="E405" i="3"/>
  <c r="N405" i="3"/>
  <c r="C405" i="3"/>
  <c r="W404" i="3"/>
  <c r="O404" i="3"/>
  <c r="P404" i="3" s="1"/>
  <c r="K404" i="3"/>
  <c r="E404" i="3"/>
  <c r="N404" i="3"/>
  <c r="C404" i="3"/>
  <c r="W403" i="3"/>
  <c r="O403" i="3"/>
  <c r="P403" i="3" s="1"/>
  <c r="K403" i="3"/>
  <c r="E403" i="3"/>
  <c r="N403" i="3"/>
  <c r="C403" i="3"/>
  <c r="W402" i="3"/>
  <c r="O402" i="3"/>
  <c r="P402" i="3" s="1"/>
  <c r="K402" i="3"/>
  <c r="E402" i="3"/>
  <c r="N402" i="3"/>
  <c r="C402" i="3"/>
  <c r="W401" i="3"/>
  <c r="O401" i="3"/>
  <c r="P401" i="3" s="1"/>
  <c r="K401" i="3"/>
  <c r="E401" i="3"/>
  <c r="N401" i="3"/>
  <c r="C401" i="3"/>
  <c r="W400" i="3"/>
  <c r="O400" i="3"/>
  <c r="P400" i="3" s="1"/>
  <c r="K400" i="3"/>
  <c r="E400" i="3"/>
  <c r="N400" i="3"/>
  <c r="C400" i="3"/>
  <c r="W399" i="3"/>
  <c r="O399" i="3"/>
  <c r="P399" i="3" s="1"/>
  <c r="K399" i="3"/>
  <c r="E399" i="3"/>
  <c r="N399" i="3"/>
  <c r="C399" i="3"/>
  <c r="W398" i="3"/>
  <c r="O398" i="3"/>
  <c r="P398" i="3" s="1"/>
  <c r="K398" i="3"/>
  <c r="E398" i="3"/>
  <c r="N398" i="3"/>
  <c r="C398" i="3"/>
  <c r="W388" i="3"/>
  <c r="O388" i="3"/>
  <c r="P388" i="3" s="1"/>
  <c r="K388" i="3"/>
  <c r="E388" i="3"/>
  <c r="N388" i="3"/>
  <c r="C388" i="3"/>
  <c r="W387" i="3"/>
  <c r="O387" i="3"/>
  <c r="P387" i="3" s="1"/>
  <c r="K387" i="3"/>
  <c r="E387" i="3"/>
  <c r="N387" i="3"/>
  <c r="C387" i="3"/>
  <c r="W386" i="3"/>
  <c r="O386" i="3"/>
  <c r="P386" i="3" s="1"/>
  <c r="K386" i="3"/>
  <c r="E386" i="3"/>
  <c r="N386" i="3"/>
  <c r="C386" i="3"/>
  <c r="W385" i="3"/>
  <c r="O385" i="3"/>
  <c r="P385" i="3" s="1"/>
  <c r="K385" i="3"/>
  <c r="E385" i="3"/>
  <c r="N385" i="3"/>
  <c r="C385" i="3"/>
  <c r="W384" i="3"/>
  <c r="O384" i="3"/>
  <c r="P384" i="3" s="1"/>
  <c r="K384" i="3"/>
  <c r="E384" i="3"/>
  <c r="N384" i="3"/>
  <c r="C384" i="3"/>
  <c r="W383" i="3"/>
  <c r="O383" i="3"/>
  <c r="P383" i="3" s="1"/>
  <c r="K383" i="3"/>
  <c r="E383" i="3"/>
  <c r="N383" i="3"/>
  <c r="C383" i="3"/>
  <c r="W382" i="3"/>
  <c r="O382" i="3"/>
  <c r="P382" i="3" s="1"/>
  <c r="K382" i="3"/>
  <c r="E382" i="3"/>
  <c r="N382" i="3"/>
  <c r="C382" i="3"/>
  <c r="W381" i="3"/>
  <c r="O381" i="3"/>
  <c r="P381" i="3" s="1"/>
  <c r="K381" i="3"/>
  <c r="E381" i="3"/>
  <c r="N381" i="3"/>
  <c r="C381" i="3"/>
  <c r="W380" i="3"/>
  <c r="O380" i="3"/>
  <c r="P380" i="3" s="1"/>
  <c r="K380" i="3"/>
  <c r="E380" i="3"/>
  <c r="N380" i="3"/>
  <c r="C380" i="3"/>
  <c r="W379" i="3"/>
  <c r="O379" i="3"/>
  <c r="P379" i="3" s="1"/>
  <c r="K379" i="3"/>
  <c r="E379" i="3"/>
  <c r="N379" i="3"/>
  <c r="C379" i="3"/>
  <c r="W378" i="3"/>
  <c r="O378" i="3"/>
  <c r="P378" i="3" s="1"/>
  <c r="K378" i="3"/>
  <c r="E378" i="3"/>
  <c r="N378" i="3"/>
  <c r="C378" i="3"/>
  <c r="W377" i="3"/>
  <c r="O377" i="3"/>
  <c r="P377" i="3" s="1"/>
  <c r="K377" i="3"/>
  <c r="E377" i="3"/>
  <c r="N377" i="3"/>
  <c r="C377" i="3"/>
  <c r="W367" i="3"/>
  <c r="O367" i="3"/>
  <c r="P367" i="3" s="1"/>
  <c r="K367" i="3"/>
  <c r="E367" i="3"/>
  <c r="N367" i="3"/>
  <c r="C367" i="3"/>
  <c r="W366" i="3"/>
  <c r="O366" i="3"/>
  <c r="P366" i="3" s="1"/>
  <c r="K366" i="3"/>
  <c r="E366" i="3"/>
  <c r="N366" i="3"/>
  <c r="C366" i="3"/>
  <c r="W365" i="3"/>
  <c r="O365" i="3"/>
  <c r="P365" i="3" s="1"/>
  <c r="K365" i="3"/>
  <c r="E365" i="3"/>
  <c r="N365" i="3"/>
  <c r="C365" i="3"/>
  <c r="W364" i="3"/>
  <c r="O364" i="3"/>
  <c r="P364" i="3" s="1"/>
  <c r="K364" i="3"/>
  <c r="E364" i="3"/>
  <c r="N364" i="3"/>
  <c r="C364" i="3"/>
  <c r="W363" i="3"/>
  <c r="O363" i="3"/>
  <c r="P363" i="3" s="1"/>
  <c r="K363" i="3"/>
  <c r="E363" i="3"/>
  <c r="N363" i="3"/>
  <c r="C363" i="3"/>
  <c r="W362" i="3"/>
  <c r="O362" i="3"/>
  <c r="P362" i="3" s="1"/>
  <c r="K362" i="3"/>
  <c r="E362" i="3"/>
  <c r="N362" i="3"/>
  <c r="C362" i="3"/>
  <c r="W361" i="3"/>
  <c r="O361" i="3"/>
  <c r="P361" i="3" s="1"/>
  <c r="K361" i="3"/>
  <c r="E361" i="3"/>
  <c r="N361" i="3"/>
  <c r="C361" i="3"/>
  <c r="W360" i="3"/>
  <c r="O360" i="3"/>
  <c r="P360" i="3" s="1"/>
  <c r="K360" i="3"/>
  <c r="E360" i="3"/>
  <c r="N360" i="3"/>
  <c r="C360" i="3"/>
  <c r="W359" i="3"/>
  <c r="O359" i="3"/>
  <c r="P359" i="3" s="1"/>
  <c r="K359" i="3"/>
  <c r="E359" i="3"/>
  <c r="N359" i="3"/>
  <c r="C359" i="3"/>
  <c r="W358" i="3"/>
  <c r="O358" i="3"/>
  <c r="P358" i="3" s="1"/>
  <c r="K358" i="3"/>
  <c r="E358" i="3"/>
  <c r="N358" i="3"/>
  <c r="C358" i="3"/>
  <c r="W357" i="3"/>
  <c r="O357" i="3"/>
  <c r="P357" i="3" s="1"/>
  <c r="K357" i="3"/>
  <c r="E357" i="3"/>
  <c r="N357" i="3"/>
  <c r="C357" i="3"/>
  <c r="W356" i="3"/>
  <c r="O356" i="3"/>
  <c r="P356" i="3" s="1"/>
  <c r="K356" i="3"/>
  <c r="E356" i="3"/>
  <c r="N356" i="3"/>
  <c r="C356" i="3"/>
  <c r="W346" i="3"/>
  <c r="O346" i="3"/>
  <c r="P346" i="3" s="1"/>
  <c r="K346" i="3"/>
  <c r="E346" i="3"/>
  <c r="N346" i="3"/>
  <c r="C346" i="3"/>
  <c r="W345" i="3"/>
  <c r="O345" i="3"/>
  <c r="P345" i="3" s="1"/>
  <c r="K345" i="3"/>
  <c r="E345" i="3"/>
  <c r="N345" i="3"/>
  <c r="C345" i="3"/>
  <c r="W344" i="3"/>
  <c r="O344" i="3"/>
  <c r="P344" i="3" s="1"/>
  <c r="K344" i="3"/>
  <c r="E344" i="3"/>
  <c r="N344" i="3"/>
  <c r="C344" i="3"/>
  <c r="W343" i="3"/>
  <c r="O343" i="3"/>
  <c r="P343" i="3" s="1"/>
  <c r="K343" i="3"/>
  <c r="E343" i="3"/>
  <c r="N343" i="3"/>
  <c r="C343" i="3"/>
  <c r="W342" i="3"/>
  <c r="O342" i="3"/>
  <c r="P342" i="3" s="1"/>
  <c r="K342" i="3"/>
  <c r="E342" i="3"/>
  <c r="N342" i="3"/>
  <c r="C342" i="3"/>
  <c r="W341" i="3"/>
  <c r="O341" i="3"/>
  <c r="P341" i="3" s="1"/>
  <c r="K341" i="3"/>
  <c r="E341" i="3"/>
  <c r="N341" i="3"/>
  <c r="C341" i="3"/>
  <c r="W340" i="3"/>
  <c r="O340" i="3"/>
  <c r="P340" i="3" s="1"/>
  <c r="K340" i="3"/>
  <c r="E340" i="3"/>
  <c r="N340" i="3"/>
  <c r="C340" i="3"/>
  <c r="W339" i="3"/>
  <c r="O339" i="3"/>
  <c r="P339" i="3" s="1"/>
  <c r="K339" i="3"/>
  <c r="E339" i="3"/>
  <c r="N339" i="3"/>
  <c r="C339" i="3"/>
  <c r="W338" i="3"/>
  <c r="O338" i="3"/>
  <c r="P338" i="3" s="1"/>
  <c r="K338" i="3"/>
  <c r="E338" i="3"/>
  <c r="N338" i="3"/>
  <c r="C338" i="3"/>
  <c r="W337" i="3"/>
  <c r="O337" i="3"/>
  <c r="P337" i="3" s="1"/>
  <c r="K337" i="3"/>
  <c r="E337" i="3"/>
  <c r="N337" i="3"/>
  <c r="C337" i="3"/>
  <c r="W336" i="3"/>
  <c r="O336" i="3"/>
  <c r="P336" i="3" s="1"/>
  <c r="K336" i="3"/>
  <c r="E336" i="3"/>
  <c r="N336" i="3"/>
  <c r="C336" i="3"/>
  <c r="W335" i="3"/>
  <c r="O335" i="3"/>
  <c r="P335" i="3" s="1"/>
  <c r="K335" i="3"/>
  <c r="E335" i="3"/>
  <c r="N335" i="3"/>
  <c r="C335" i="3"/>
  <c r="W325" i="3"/>
  <c r="O325" i="3"/>
  <c r="P325" i="3" s="1"/>
  <c r="K325" i="3"/>
  <c r="E325" i="3"/>
  <c r="N325" i="3"/>
  <c r="C325" i="3"/>
  <c r="W324" i="3"/>
  <c r="O324" i="3"/>
  <c r="P324" i="3" s="1"/>
  <c r="K324" i="3"/>
  <c r="E324" i="3"/>
  <c r="N324" i="3"/>
  <c r="C324" i="3"/>
  <c r="W323" i="3"/>
  <c r="O323" i="3"/>
  <c r="P323" i="3" s="1"/>
  <c r="K323" i="3"/>
  <c r="E323" i="3"/>
  <c r="N323" i="3"/>
  <c r="C323" i="3"/>
  <c r="W322" i="3"/>
  <c r="O322" i="3"/>
  <c r="P322" i="3" s="1"/>
  <c r="K322" i="3"/>
  <c r="E322" i="3"/>
  <c r="N322" i="3"/>
  <c r="C322" i="3"/>
  <c r="W321" i="3"/>
  <c r="O321" i="3"/>
  <c r="P321" i="3" s="1"/>
  <c r="K321" i="3"/>
  <c r="E321" i="3"/>
  <c r="N321" i="3"/>
  <c r="C321" i="3"/>
  <c r="W320" i="3"/>
  <c r="O320" i="3"/>
  <c r="P320" i="3" s="1"/>
  <c r="K320" i="3"/>
  <c r="E320" i="3"/>
  <c r="N320" i="3"/>
  <c r="C320" i="3"/>
  <c r="W319" i="3"/>
  <c r="O319" i="3"/>
  <c r="P319" i="3" s="1"/>
  <c r="K319" i="3"/>
  <c r="E319" i="3"/>
  <c r="N319" i="3"/>
  <c r="C319" i="3"/>
  <c r="W318" i="3"/>
  <c r="O318" i="3"/>
  <c r="P318" i="3" s="1"/>
  <c r="K318" i="3"/>
  <c r="E318" i="3"/>
  <c r="N318" i="3"/>
  <c r="C318" i="3"/>
  <c r="W317" i="3"/>
  <c r="O317" i="3"/>
  <c r="P317" i="3" s="1"/>
  <c r="K317" i="3"/>
  <c r="E317" i="3"/>
  <c r="N317" i="3"/>
  <c r="C317" i="3"/>
  <c r="W316" i="3"/>
  <c r="O316" i="3"/>
  <c r="P316" i="3" s="1"/>
  <c r="K316" i="3"/>
  <c r="E316" i="3"/>
  <c r="N316" i="3"/>
  <c r="C316" i="3"/>
  <c r="W315" i="3"/>
  <c r="O315" i="3"/>
  <c r="P315" i="3" s="1"/>
  <c r="K315" i="3"/>
  <c r="E315" i="3"/>
  <c r="N315" i="3"/>
  <c r="C315" i="3"/>
  <c r="W314" i="3"/>
  <c r="O314" i="3"/>
  <c r="P314" i="3" s="1"/>
  <c r="K314" i="3"/>
  <c r="E314" i="3"/>
  <c r="N314" i="3"/>
  <c r="C314" i="3"/>
  <c r="W304" i="3"/>
  <c r="O304" i="3"/>
  <c r="P304" i="3" s="1"/>
  <c r="K304" i="3"/>
  <c r="E304" i="3"/>
  <c r="N304" i="3"/>
  <c r="C304" i="3"/>
  <c r="W303" i="3"/>
  <c r="O303" i="3"/>
  <c r="P303" i="3" s="1"/>
  <c r="K303" i="3"/>
  <c r="E303" i="3"/>
  <c r="N303" i="3"/>
  <c r="C303" i="3"/>
  <c r="W302" i="3"/>
  <c r="O302" i="3"/>
  <c r="P302" i="3" s="1"/>
  <c r="K302" i="3"/>
  <c r="E302" i="3"/>
  <c r="N302" i="3"/>
  <c r="C302" i="3"/>
  <c r="W301" i="3"/>
  <c r="O301" i="3"/>
  <c r="P301" i="3" s="1"/>
  <c r="K301" i="3"/>
  <c r="E301" i="3"/>
  <c r="N301" i="3"/>
  <c r="C301" i="3"/>
  <c r="W300" i="3"/>
  <c r="O300" i="3"/>
  <c r="P300" i="3" s="1"/>
  <c r="K300" i="3"/>
  <c r="E300" i="3"/>
  <c r="N300" i="3"/>
  <c r="C300" i="3"/>
  <c r="W299" i="3"/>
  <c r="O299" i="3"/>
  <c r="P299" i="3" s="1"/>
  <c r="K299" i="3"/>
  <c r="E299" i="3"/>
  <c r="N299" i="3"/>
  <c r="C299" i="3"/>
  <c r="W298" i="3"/>
  <c r="O298" i="3"/>
  <c r="P298" i="3" s="1"/>
  <c r="K298" i="3"/>
  <c r="E298" i="3"/>
  <c r="N298" i="3"/>
  <c r="C298" i="3"/>
  <c r="W297" i="3"/>
  <c r="O297" i="3"/>
  <c r="P297" i="3" s="1"/>
  <c r="K297" i="3"/>
  <c r="E297" i="3"/>
  <c r="N297" i="3"/>
  <c r="C297" i="3"/>
  <c r="W296" i="3"/>
  <c r="O296" i="3"/>
  <c r="P296" i="3" s="1"/>
  <c r="K296" i="3"/>
  <c r="E296" i="3"/>
  <c r="N296" i="3"/>
  <c r="C296" i="3"/>
  <c r="W295" i="3"/>
  <c r="O295" i="3"/>
  <c r="P295" i="3" s="1"/>
  <c r="K295" i="3"/>
  <c r="E295" i="3"/>
  <c r="N295" i="3"/>
  <c r="C295" i="3"/>
  <c r="W294" i="3"/>
  <c r="O294" i="3"/>
  <c r="P294" i="3" s="1"/>
  <c r="K294" i="3"/>
  <c r="E294" i="3"/>
  <c r="N294" i="3"/>
  <c r="C294" i="3"/>
  <c r="W293" i="3"/>
  <c r="O293" i="3"/>
  <c r="P293" i="3" s="1"/>
  <c r="K293" i="3"/>
  <c r="E293" i="3"/>
  <c r="N293" i="3"/>
  <c r="C293" i="3"/>
  <c r="W283" i="3"/>
  <c r="O283" i="3"/>
  <c r="P283" i="3" s="1"/>
  <c r="K283" i="3"/>
  <c r="E283" i="3"/>
  <c r="N283" i="3"/>
  <c r="C283" i="3"/>
  <c r="W282" i="3"/>
  <c r="O282" i="3"/>
  <c r="P282" i="3" s="1"/>
  <c r="K282" i="3"/>
  <c r="E282" i="3"/>
  <c r="N282" i="3"/>
  <c r="C282" i="3"/>
  <c r="W281" i="3"/>
  <c r="O281" i="3"/>
  <c r="P281" i="3" s="1"/>
  <c r="K281" i="3"/>
  <c r="E281" i="3"/>
  <c r="N281" i="3"/>
  <c r="C281" i="3"/>
  <c r="W280" i="3"/>
  <c r="O280" i="3"/>
  <c r="P280" i="3" s="1"/>
  <c r="K280" i="3"/>
  <c r="E280" i="3"/>
  <c r="N280" i="3"/>
  <c r="C280" i="3"/>
  <c r="AB280" i="3" s="1"/>
  <c r="W279" i="3"/>
  <c r="O279" i="3"/>
  <c r="P279" i="3" s="1"/>
  <c r="K279" i="3"/>
  <c r="E279" i="3"/>
  <c r="N279" i="3"/>
  <c r="C279" i="3"/>
  <c r="AB279" i="3" s="1"/>
  <c r="W278" i="3"/>
  <c r="O278" i="3"/>
  <c r="P278" i="3" s="1"/>
  <c r="K278" i="3"/>
  <c r="E278" i="3"/>
  <c r="N278" i="3"/>
  <c r="C278" i="3"/>
  <c r="AB278" i="3" s="1"/>
  <c r="W277" i="3"/>
  <c r="O277" i="3"/>
  <c r="P277" i="3" s="1"/>
  <c r="K277" i="3"/>
  <c r="E277" i="3"/>
  <c r="N277" i="3"/>
  <c r="C277" i="3"/>
  <c r="AB277" i="3" s="1"/>
  <c r="W276" i="3"/>
  <c r="O276" i="3"/>
  <c r="P276" i="3" s="1"/>
  <c r="K276" i="3"/>
  <c r="E276" i="3"/>
  <c r="N276" i="3"/>
  <c r="C276" i="3"/>
  <c r="AB276" i="3" s="1"/>
  <c r="W275" i="3"/>
  <c r="O275" i="3"/>
  <c r="P275" i="3" s="1"/>
  <c r="K275" i="3"/>
  <c r="E275" i="3"/>
  <c r="N275" i="3"/>
  <c r="C275" i="3"/>
  <c r="AB275" i="3" s="1"/>
  <c r="W274" i="3"/>
  <c r="O274" i="3"/>
  <c r="P274" i="3" s="1"/>
  <c r="K274" i="3"/>
  <c r="E274" i="3"/>
  <c r="N274" i="3"/>
  <c r="C274" i="3"/>
  <c r="AB274" i="3" s="1"/>
  <c r="W273" i="3"/>
  <c r="O273" i="3"/>
  <c r="P273" i="3" s="1"/>
  <c r="K273" i="3"/>
  <c r="E273" i="3"/>
  <c r="N273" i="3"/>
  <c r="C273" i="3"/>
  <c r="AB273" i="3" s="1"/>
  <c r="W272" i="3"/>
  <c r="O272" i="3"/>
  <c r="P272" i="3" s="1"/>
  <c r="K272" i="3"/>
  <c r="E272" i="3"/>
  <c r="N272" i="3"/>
  <c r="C272" i="3"/>
  <c r="AB272" i="3" s="1"/>
  <c r="W262" i="3"/>
  <c r="O262" i="3"/>
  <c r="P262" i="3" s="1"/>
  <c r="K262" i="3"/>
  <c r="E262" i="3"/>
  <c r="N262" i="3"/>
  <c r="C262" i="3"/>
  <c r="AB262" i="3" s="1"/>
  <c r="W261" i="3"/>
  <c r="O261" i="3"/>
  <c r="P261" i="3" s="1"/>
  <c r="K261" i="3"/>
  <c r="E261" i="3"/>
  <c r="N261" i="3"/>
  <c r="C261" i="3"/>
  <c r="AB261" i="3" s="1"/>
  <c r="W260" i="3"/>
  <c r="O260" i="3"/>
  <c r="P260" i="3" s="1"/>
  <c r="K260" i="3"/>
  <c r="E260" i="3"/>
  <c r="N260" i="3"/>
  <c r="C260" i="3"/>
  <c r="AB260" i="3" s="1"/>
  <c r="W259" i="3"/>
  <c r="O259" i="3"/>
  <c r="P259" i="3" s="1"/>
  <c r="K259" i="3"/>
  <c r="E259" i="3"/>
  <c r="N259" i="3"/>
  <c r="C259" i="3"/>
  <c r="AB259" i="3" s="1"/>
  <c r="W258" i="3"/>
  <c r="O258" i="3"/>
  <c r="P258" i="3" s="1"/>
  <c r="K258" i="3"/>
  <c r="E258" i="3"/>
  <c r="N258" i="3"/>
  <c r="C258" i="3"/>
  <c r="AB258" i="3" s="1"/>
  <c r="W257" i="3"/>
  <c r="O257" i="3"/>
  <c r="P257" i="3" s="1"/>
  <c r="K257" i="3"/>
  <c r="E257" i="3"/>
  <c r="N257" i="3"/>
  <c r="C257" i="3"/>
  <c r="AB257" i="3" s="1"/>
  <c r="W256" i="3"/>
  <c r="O256" i="3"/>
  <c r="P256" i="3" s="1"/>
  <c r="K256" i="3"/>
  <c r="E256" i="3"/>
  <c r="N256" i="3"/>
  <c r="C256" i="3"/>
  <c r="AB256" i="3" s="1"/>
  <c r="W255" i="3"/>
  <c r="O255" i="3"/>
  <c r="P255" i="3" s="1"/>
  <c r="K255" i="3"/>
  <c r="E255" i="3"/>
  <c r="N255" i="3"/>
  <c r="C255" i="3"/>
  <c r="AB255" i="3" s="1"/>
  <c r="W254" i="3"/>
  <c r="O254" i="3"/>
  <c r="P254" i="3" s="1"/>
  <c r="K254" i="3"/>
  <c r="E254" i="3"/>
  <c r="N254" i="3"/>
  <c r="C254" i="3"/>
  <c r="AB254" i="3" s="1"/>
  <c r="W253" i="3"/>
  <c r="O253" i="3"/>
  <c r="P253" i="3" s="1"/>
  <c r="K253" i="3"/>
  <c r="E253" i="3"/>
  <c r="N253" i="3"/>
  <c r="C253" i="3"/>
  <c r="AB253" i="3" s="1"/>
  <c r="W252" i="3"/>
  <c r="O252" i="3"/>
  <c r="P252" i="3" s="1"/>
  <c r="K252" i="3"/>
  <c r="E252" i="3"/>
  <c r="N252" i="3"/>
  <c r="C252" i="3"/>
  <c r="AB252" i="3" s="1"/>
  <c r="W251" i="3"/>
  <c r="O251" i="3"/>
  <c r="P251" i="3" s="1"/>
  <c r="K251" i="3"/>
  <c r="E251" i="3"/>
  <c r="N251" i="3"/>
  <c r="C251" i="3"/>
  <c r="AB251" i="3" s="1"/>
  <c r="W241" i="3"/>
  <c r="O241" i="3"/>
  <c r="P241" i="3" s="1"/>
  <c r="K241" i="3"/>
  <c r="E241" i="3"/>
  <c r="N241" i="3"/>
  <c r="C241" i="3"/>
  <c r="W240" i="3"/>
  <c r="O240" i="3"/>
  <c r="P240" i="3" s="1"/>
  <c r="K240" i="3"/>
  <c r="E240" i="3"/>
  <c r="N240" i="3"/>
  <c r="C240" i="3"/>
  <c r="W239" i="3"/>
  <c r="O239" i="3"/>
  <c r="P239" i="3" s="1"/>
  <c r="K239" i="3"/>
  <c r="E239" i="3"/>
  <c r="N239" i="3"/>
  <c r="C239" i="3"/>
  <c r="W238" i="3"/>
  <c r="O238" i="3"/>
  <c r="P238" i="3" s="1"/>
  <c r="K238" i="3"/>
  <c r="E238" i="3"/>
  <c r="N238" i="3"/>
  <c r="C238" i="3"/>
  <c r="W237" i="3"/>
  <c r="O237" i="3"/>
  <c r="P237" i="3" s="1"/>
  <c r="K237" i="3"/>
  <c r="E237" i="3"/>
  <c r="N237" i="3"/>
  <c r="C237" i="3"/>
  <c r="W236" i="3"/>
  <c r="O236" i="3"/>
  <c r="P236" i="3" s="1"/>
  <c r="K236" i="3"/>
  <c r="E236" i="3"/>
  <c r="N236" i="3"/>
  <c r="C236" i="3"/>
  <c r="AB236" i="3" s="1"/>
  <c r="W235" i="3"/>
  <c r="O235" i="3"/>
  <c r="P235" i="3" s="1"/>
  <c r="K235" i="3"/>
  <c r="E235" i="3"/>
  <c r="N235" i="3"/>
  <c r="C235" i="3"/>
  <c r="AB235" i="3" s="1"/>
  <c r="W234" i="3"/>
  <c r="O234" i="3"/>
  <c r="P234" i="3" s="1"/>
  <c r="K234" i="3"/>
  <c r="E234" i="3"/>
  <c r="N234" i="3"/>
  <c r="C234" i="3"/>
  <c r="AB234" i="3" s="1"/>
  <c r="W233" i="3"/>
  <c r="O233" i="3"/>
  <c r="P233" i="3" s="1"/>
  <c r="K233" i="3"/>
  <c r="E233" i="3"/>
  <c r="N233" i="3"/>
  <c r="C233" i="3"/>
  <c r="AB233" i="3" s="1"/>
  <c r="W232" i="3"/>
  <c r="O232" i="3"/>
  <c r="P232" i="3" s="1"/>
  <c r="K232" i="3"/>
  <c r="E232" i="3"/>
  <c r="N232" i="3"/>
  <c r="C232" i="3"/>
  <c r="AB232" i="3" s="1"/>
  <c r="W231" i="3"/>
  <c r="O231" i="3"/>
  <c r="P231" i="3" s="1"/>
  <c r="K231" i="3"/>
  <c r="E231" i="3"/>
  <c r="N231" i="3"/>
  <c r="C231" i="3"/>
  <c r="AB231" i="3" s="1"/>
  <c r="W230" i="3"/>
  <c r="O230" i="3"/>
  <c r="P230" i="3" s="1"/>
  <c r="K230" i="3"/>
  <c r="E230" i="3"/>
  <c r="N230" i="3"/>
  <c r="C230" i="3"/>
  <c r="AB230" i="3" s="1"/>
  <c r="W220" i="3"/>
  <c r="O220" i="3"/>
  <c r="P220" i="3" s="1"/>
  <c r="K220" i="3"/>
  <c r="E220" i="3"/>
  <c r="N220" i="3"/>
  <c r="C220" i="3"/>
  <c r="W219" i="3"/>
  <c r="O219" i="3"/>
  <c r="P219" i="3" s="1"/>
  <c r="K219" i="3"/>
  <c r="E219" i="3"/>
  <c r="N219" i="3"/>
  <c r="C219" i="3"/>
  <c r="W218" i="3"/>
  <c r="O218" i="3"/>
  <c r="P218" i="3" s="1"/>
  <c r="K218" i="3"/>
  <c r="E218" i="3"/>
  <c r="N218" i="3"/>
  <c r="C218" i="3"/>
  <c r="W217" i="3"/>
  <c r="O217" i="3"/>
  <c r="P217" i="3" s="1"/>
  <c r="K217" i="3"/>
  <c r="E217" i="3"/>
  <c r="N217" i="3"/>
  <c r="C217" i="3"/>
  <c r="AB217" i="3" s="1"/>
  <c r="W216" i="3"/>
  <c r="O216" i="3"/>
  <c r="P216" i="3" s="1"/>
  <c r="K216" i="3"/>
  <c r="E216" i="3"/>
  <c r="N216" i="3"/>
  <c r="C216" i="3"/>
  <c r="AB216" i="3" s="1"/>
  <c r="W215" i="3"/>
  <c r="O215" i="3"/>
  <c r="P215" i="3" s="1"/>
  <c r="K215" i="3"/>
  <c r="E215" i="3"/>
  <c r="N215" i="3"/>
  <c r="C215" i="3"/>
  <c r="AB215" i="3" s="1"/>
  <c r="W214" i="3"/>
  <c r="O214" i="3"/>
  <c r="P214" i="3" s="1"/>
  <c r="K214" i="3"/>
  <c r="E214" i="3"/>
  <c r="N214" i="3"/>
  <c r="C214" i="3"/>
  <c r="AB214" i="3" s="1"/>
  <c r="W213" i="3"/>
  <c r="O213" i="3"/>
  <c r="P213" i="3" s="1"/>
  <c r="K213" i="3"/>
  <c r="E213" i="3"/>
  <c r="N213" i="3"/>
  <c r="C213" i="3"/>
  <c r="AB213" i="3" s="1"/>
  <c r="W212" i="3"/>
  <c r="O212" i="3"/>
  <c r="P212" i="3" s="1"/>
  <c r="K212" i="3"/>
  <c r="E212" i="3"/>
  <c r="N212" i="3"/>
  <c r="C212" i="3"/>
  <c r="AB212" i="3" s="1"/>
  <c r="W211" i="3"/>
  <c r="O211" i="3"/>
  <c r="P211" i="3" s="1"/>
  <c r="K211" i="3"/>
  <c r="E211" i="3"/>
  <c r="N211" i="3"/>
  <c r="C211" i="3"/>
  <c r="AB211" i="3" s="1"/>
  <c r="W210" i="3"/>
  <c r="O210" i="3"/>
  <c r="P210" i="3" s="1"/>
  <c r="K210" i="3"/>
  <c r="E210" i="3"/>
  <c r="N210" i="3"/>
  <c r="C210" i="3"/>
  <c r="AB210" i="3" s="1"/>
  <c r="W209" i="3"/>
  <c r="O209" i="3"/>
  <c r="P209" i="3" s="1"/>
  <c r="K209" i="3"/>
  <c r="E209" i="3"/>
  <c r="N209" i="3"/>
  <c r="C209" i="3"/>
  <c r="AB209" i="3" s="1"/>
  <c r="W199" i="3"/>
  <c r="O199" i="3"/>
  <c r="P199" i="3" s="1"/>
  <c r="K199" i="3"/>
  <c r="E199" i="3"/>
  <c r="N199" i="3"/>
  <c r="C199" i="3"/>
  <c r="W198" i="3"/>
  <c r="O198" i="3"/>
  <c r="P198" i="3" s="1"/>
  <c r="K198" i="3"/>
  <c r="E198" i="3"/>
  <c r="N198" i="3"/>
  <c r="C198" i="3"/>
  <c r="W197" i="3"/>
  <c r="O197" i="3"/>
  <c r="P197" i="3" s="1"/>
  <c r="K197" i="3"/>
  <c r="E197" i="3"/>
  <c r="N197" i="3"/>
  <c r="C197" i="3"/>
  <c r="W196" i="3"/>
  <c r="O196" i="3"/>
  <c r="P196" i="3" s="1"/>
  <c r="K196" i="3"/>
  <c r="E196" i="3"/>
  <c r="N196" i="3"/>
  <c r="C196" i="3"/>
  <c r="W195" i="3"/>
  <c r="O195" i="3"/>
  <c r="P195" i="3" s="1"/>
  <c r="K195" i="3"/>
  <c r="E195" i="3"/>
  <c r="N195" i="3"/>
  <c r="C195" i="3"/>
  <c r="AB195" i="3" s="1"/>
  <c r="W194" i="3"/>
  <c r="O194" i="3"/>
  <c r="P194" i="3" s="1"/>
  <c r="K194" i="3"/>
  <c r="E194" i="3"/>
  <c r="N194" i="3"/>
  <c r="C194" i="3"/>
  <c r="AB194" i="3" s="1"/>
  <c r="W193" i="3"/>
  <c r="O193" i="3"/>
  <c r="P193" i="3" s="1"/>
  <c r="K193" i="3"/>
  <c r="E193" i="3"/>
  <c r="N193" i="3"/>
  <c r="C193" i="3"/>
  <c r="AB193" i="3" s="1"/>
  <c r="W192" i="3"/>
  <c r="O192" i="3"/>
  <c r="P192" i="3" s="1"/>
  <c r="K192" i="3"/>
  <c r="E192" i="3"/>
  <c r="N192" i="3"/>
  <c r="C192" i="3"/>
  <c r="AB192" i="3" s="1"/>
  <c r="W191" i="3"/>
  <c r="O191" i="3"/>
  <c r="P191" i="3" s="1"/>
  <c r="K191" i="3"/>
  <c r="E191" i="3"/>
  <c r="N191" i="3"/>
  <c r="C191" i="3"/>
  <c r="AB191" i="3" s="1"/>
  <c r="W190" i="3"/>
  <c r="O190" i="3"/>
  <c r="P190" i="3" s="1"/>
  <c r="K190" i="3"/>
  <c r="E190" i="3"/>
  <c r="N190" i="3"/>
  <c r="C190" i="3"/>
  <c r="AB190" i="3" s="1"/>
  <c r="W189" i="3"/>
  <c r="O189" i="3"/>
  <c r="P189" i="3" s="1"/>
  <c r="K189" i="3"/>
  <c r="E189" i="3"/>
  <c r="N189" i="3"/>
  <c r="C189" i="3"/>
  <c r="AB189" i="3" s="1"/>
  <c r="W188" i="3"/>
  <c r="O188" i="3"/>
  <c r="P188" i="3" s="1"/>
  <c r="K188" i="3"/>
  <c r="E188" i="3"/>
  <c r="N188" i="3"/>
  <c r="C188" i="3"/>
  <c r="AB188" i="3" s="1"/>
  <c r="W178" i="3"/>
  <c r="O178" i="3"/>
  <c r="P178" i="3" s="1"/>
  <c r="K178" i="3"/>
  <c r="E178" i="3"/>
  <c r="N178" i="3"/>
  <c r="C178" i="3"/>
  <c r="W177" i="3"/>
  <c r="O177" i="3"/>
  <c r="P177" i="3" s="1"/>
  <c r="K177" i="3"/>
  <c r="E177" i="3"/>
  <c r="N177" i="3"/>
  <c r="C177" i="3"/>
  <c r="W176" i="3"/>
  <c r="O176" i="3"/>
  <c r="P176" i="3" s="1"/>
  <c r="K176" i="3"/>
  <c r="E176" i="3"/>
  <c r="N176" i="3"/>
  <c r="C176" i="3"/>
  <c r="AB176" i="3" s="1"/>
  <c r="W175" i="3"/>
  <c r="O175" i="3"/>
  <c r="P175" i="3" s="1"/>
  <c r="K175" i="3"/>
  <c r="E175" i="3"/>
  <c r="N175" i="3"/>
  <c r="C175" i="3"/>
  <c r="AB175" i="3" s="1"/>
  <c r="W174" i="3"/>
  <c r="O174" i="3"/>
  <c r="P174" i="3" s="1"/>
  <c r="K174" i="3"/>
  <c r="E174" i="3"/>
  <c r="N174" i="3"/>
  <c r="C174" i="3"/>
  <c r="AB174" i="3" s="1"/>
  <c r="W173" i="3"/>
  <c r="O173" i="3"/>
  <c r="P173" i="3" s="1"/>
  <c r="K173" i="3"/>
  <c r="E173" i="3"/>
  <c r="N173" i="3"/>
  <c r="C173" i="3"/>
  <c r="AB173" i="3" s="1"/>
  <c r="W172" i="3"/>
  <c r="O172" i="3"/>
  <c r="P172" i="3" s="1"/>
  <c r="K172" i="3"/>
  <c r="E172" i="3"/>
  <c r="N172" i="3"/>
  <c r="C172" i="3"/>
  <c r="AB172" i="3" s="1"/>
  <c r="W171" i="3"/>
  <c r="O171" i="3"/>
  <c r="P171" i="3" s="1"/>
  <c r="K171" i="3"/>
  <c r="E171" i="3"/>
  <c r="N171" i="3"/>
  <c r="C171" i="3"/>
  <c r="AB171" i="3" s="1"/>
  <c r="W170" i="3"/>
  <c r="O170" i="3"/>
  <c r="P170" i="3" s="1"/>
  <c r="K170" i="3"/>
  <c r="E170" i="3"/>
  <c r="N170" i="3"/>
  <c r="C170" i="3"/>
  <c r="AB170" i="3" s="1"/>
  <c r="W169" i="3"/>
  <c r="O169" i="3"/>
  <c r="P169" i="3" s="1"/>
  <c r="K169" i="3"/>
  <c r="E169" i="3"/>
  <c r="N169" i="3"/>
  <c r="C169" i="3"/>
  <c r="AB169" i="3" s="1"/>
  <c r="W168" i="3"/>
  <c r="O168" i="3"/>
  <c r="P168" i="3" s="1"/>
  <c r="K168" i="3"/>
  <c r="E168" i="3"/>
  <c r="N168" i="3"/>
  <c r="C168" i="3"/>
  <c r="AB168" i="3" s="1"/>
  <c r="W167" i="3"/>
  <c r="O167" i="3"/>
  <c r="P167" i="3" s="1"/>
  <c r="K167" i="3"/>
  <c r="E167" i="3"/>
  <c r="N167" i="3"/>
  <c r="C167" i="3"/>
  <c r="AB167" i="3" s="1"/>
  <c r="W157" i="3"/>
  <c r="O157" i="3"/>
  <c r="P157" i="3" s="1"/>
  <c r="K157" i="3"/>
  <c r="E157" i="3"/>
  <c r="N157" i="3"/>
  <c r="C157" i="3"/>
  <c r="AB157" i="3" s="1"/>
  <c r="W156" i="3"/>
  <c r="O156" i="3"/>
  <c r="P156" i="3" s="1"/>
  <c r="K156" i="3"/>
  <c r="E156" i="3"/>
  <c r="N156" i="3"/>
  <c r="C156" i="3"/>
  <c r="AB156" i="3" s="1"/>
  <c r="W155" i="3"/>
  <c r="O155" i="3"/>
  <c r="P155" i="3" s="1"/>
  <c r="K155" i="3"/>
  <c r="E155" i="3"/>
  <c r="N155" i="3"/>
  <c r="C155" i="3"/>
  <c r="AB155" i="3" s="1"/>
  <c r="W154" i="3"/>
  <c r="O154" i="3"/>
  <c r="P154" i="3" s="1"/>
  <c r="K154" i="3"/>
  <c r="E154" i="3"/>
  <c r="N154" i="3"/>
  <c r="C154" i="3"/>
  <c r="AB154" i="3" s="1"/>
  <c r="W153" i="3"/>
  <c r="O153" i="3"/>
  <c r="P153" i="3" s="1"/>
  <c r="K153" i="3"/>
  <c r="E153" i="3"/>
  <c r="N153" i="3"/>
  <c r="C153" i="3"/>
  <c r="AB153" i="3" s="1"/>
  <c r="W152" i="3"/>
  <c r="O152" i="3"/>
  <c r="P152" i="3" s="1"/>
  <c r="K152" i="3"/>
  <c r="E152" i="3"/>
  <c r="N152" i="3"/>
  <c r="C152" i="3"/>
  <c r="AB152" i="3" s="1"/>
  <c r="W151" i="3"/>
  <c r="O151" i="3"/>
  <c r="P151" i="3" s="1"/>
  <c r="K151" i="3"/>
  <c r="E151" i="3"/>
  <c r="N151" i="3"/>
  <c r="C151" i="3"/>
  <c r="AB151" i="3" s="1"/>
  <c r="W150" i="3"/>
  <c r="O150" i="3"/>
  <c r="P150" i="3" s="1"/>
  <c r="K150" i="3"/>
  <c r="E150" i="3"/>
  <c r="N150" i="3"/>
  <c r="C150" i="3"/>
  <c r="AB150" i="3" s="1"/>
  <c r="W149" i="3"/>
  <c r="O149" i="3"/>
  <c r="P149" i="3" s="1"/>
  <c r="K149" i="3"/>
  <c r="E149" i="3"/>
  <c r="N149" i="3"/>
  <c r="C149" i="3"/>
  <c r="AB149" i="3" s="1"/>
  <c r="W148" i="3"/>
  <c r="O148" i="3"/>
  <c r="P148" i="3" s="1"/>
  <c r="K148" i="3"/>
  <c r="E148" i="3"/>
  <c r="N148" i="3"/>
  <c r="C148" i="3"/>
  <c r="AB148" i="3" s="1"/>
  <c r="W147" i="3"/>
  <c r="O147" i="3"/>
  <c r="P147" i="3" s="1"/>
  <c r="K147" i="3"/>
  <c r="E147" i="3"/>
  <c r="N147" i="3"/>
  <c r="C147" i="3"/>
  <c r="AB147" i="3" s="1"/>
  <c r="W146" i="3"/>
  <c r="O146" i="3"/>
  <c r="P146" i="3" s="1"/>
  <c r="K146" i="3"/>
  <c r="E146" i="3"/>
  <c r="N146" i="3"/>
  <c r="C146" i="3"/>
  <c r="AB146" i="3" s="1"/>
  <c r="W136" i="3"/>
  <c r="O136" i="3"/>
  <c r="P136" i="3" s="1"/>
  <c r="K136" i="3"/>
  <c r="E136" i="3"/>
  <c r="N136" i="3"/>
  <c r="C136" i="3"/>
  <c r="W135" i="3"/>
  <c r="O135" i="3"/>
  <c r="P135" i="3" s="1"/>
  <c r="K135" i="3"/>
  <c r="E135" i="3"/>
  <c r="N135" i="3"/>
  <c r="C135" i="3"/>
  <c r="W134" i="3"/>
  <c r="O134" i="3"/>
  <c r="P134" i="3" s="1"/>
  <c r="K134" i="3"/>
  <c r="E134" i="3"/>
  <c r="N134" i="3"/>
  <c r="C134" i="3"/>
  <c r="W133" i="3"/>
  <c r="O133" i="3"/>
  <c r="P133" i="3" s="1"/>
  <c r="K133" i="3"/>
  <c r="E133" i="3"/>
  <c r="N133" i="3"/>
  <c r="C133" i="3"/>
  <c r="W132" i="3"/>
  <c r="O132" i="3"/>
  <c r="P132" i="3" s="1"/>
  <c r="K132" i="3"/>
  <c r="E132" i="3"/>
  <c r="N132" i="3"/>
  <c r="C132" i="3"/>
  <c r="W131" i="3"/>
  <c r="O131" i="3"/>
  <c r="P131" i="3" s="1"/>
  <c r="K131" i="3"/>
  <c r="E131" i="3"/>
  <c r="N131" i="3"/>
  <c r="C131" i="3"/>
  <c r="AB131" i="3" s="1"/>
  <c r="W130" i="3"/>
  <c r="O130" i="3"/>
  <c r="P130" i="3" s="1"/>
  <c r="K130" i="3"/>
  <c r="E130" i="3"/>
  <c r="N130" i="3"/>
  <c r="C130" i="3"/>
  <c r="AB130" i="3" s="1"/>
  <c r="W129" i="3"/>
  <c r="O129" i="3"/>
  <c r="P129" i="3" s="1"/>
  <c r="K129" i="3"/>
  <c r="E129" i="3"/>
  <c r="N129" i="3"/>
  <c r="C129" i="3"/>
  <c r="AB129" i="3" s="1"/>
  <c r="W128" i="3"/>
  <c r="O128" i="3"/>
  <c r="P128" i="3" s="1"/>
  <c r="K128" i="3"/>
  <c r="E128" i="3"/>
  <c r="N128" i="3"/>
  <c r="C128" i="3"/>
  <c r="AB128" i="3" s="1"/>
  <c r="W127" i="3"/>
  <c r="O127" i="3"/>
  <c r="P127" i="3" s="1"/>
  <c r="K127" i="3"/>
  <c r="E127" i="3"/>
  <c r="N127" i="3"/>
  <c r="C127" i="3"/>
  <c r="AB127" i="3" s="1"/>
  <c r="W126" i="3"/>
  <c r="O126" i="3"/>
  <c r="P126" i="3" s="1"/>
  <c r="K126" i="3"/>
  <c r="E126" i="3"/>
  <c r="N126" i="3"/>
  <c r="C126" i="3"/>
  <c r="AB126" i="3" s="1"/>
  <c r="W125" i="3"/>
  <c r="O125" i="3"/>
  <c r="P125" i="3" s="1"/>
  <c r="K125" i="3"/>
  <c r="E125" i="3"/>
  <c r="N125" i="3"/>
  <c r="C125" i="3"/>
  <c r="AB125" i="3" s="1"/>
  <c r="W115" i="3"/>
  <c r="O115" i="3"/>
  <c r="P115" i="3" s="1"/>
  <c r="K115" i="3"/>
  <c r="E115" i="3"/>
  <c r="N115" i="3"/>
  <c r="C115" i="3"/>
  <c r="W114" i="3"/>
  <c r="O114" i="3"/>
  <c r="P114" i="3" s="1"/>
  <c r="K114" i="3"/>
  <c r="E114" i="3"/>
  <c r="N114" i="3"/>
  <c r="C114" i="3"/>
  <c r="W113" i="3"/>
  <c r="O113" i="3"/>
  <c r="P113" i="3" s="1"/>
  <c r="K113" i="3"/>
  <c r="E113" i="3"/>
  <c r="N113" i="3"/>
  <c r="C113" i="3"/>
  <c r="W112" i="3"/>
  <c r="O112" i="3"/>
  <c r="P112" i="3" s="1"/>
  <c r="K112" i="3"/>
  <c r="E112" i="3"/>
  <c r="N112" i="3"/>
  <c r="C112" i="3"/>
  <c r="AB112" i="3" s="1"/>
  <c r="W111" i="3"/>
  <c r="O111" i="3"/>
  <c r="P111" i="3" s="1"/>
  <c r="K111" i="3"/>
  <c r="E111" i="3"/>
  <c r="N111" i="3"/>
  <c r="C111" i="3"/>
  <c r="AB111" i="3" s="1"/>
  <c r="W110" i="3"/>
  <c r="O110" i="3"/>
  <c r="P110" i="3" s="1"/>
  <c r="K110" i="3"/>
  <c r="E110" i="3"/>
  <c r="N110" i="3"/>
  <c r="C110" i="3"/>
  <c r="AB110" i="3" s="1"/>
  <c r="W109" i="3"/>
  <c r="O109" i="3"/>
  <c r="P109" i="3" s="1"/>
  <c r="K109" i="3"/>
  <c r="E109" i="3"/>
  <c r="N109" i="3"/>
  <c r="C109" i="3"/>
  <c r="AB109" i="3" s="1"/>
  <c r="W108" i="3"/>
  <c r="O108" i="3"/>
  <c r="P108" i="3" s="1"/>
  <c r="K108" i="3"/>
  <c r="E108" i="3"/>
  <c r="N108" i="3"/>
  <c r="C108" i="3"/>
  <c r="AB108" i="3" s="1"/>
  <c r="W107" i="3"/>
  <c r="O107" i="3"/>
  <c r="P107" i="3" s="1"/>
  <c r="K107" i="3"/>
  <c r="E107" i="3"/>
  <c r="N107" i="3"/>
  <c r="C107" i="3"/>
  <c r="AB107" i="3" s="1"/>
  <c r="W106" i="3"/>
  <c r="O106" i="3"/>
  <c r="P106" i="3" s="1"/>
  <c r="K106" i="3"/>
  <c r="E106" i="3"/>
  <c r="N106" i="3"/>
  <c r="C106" i="3"/>
  <c r="AB106" i="3" s="1"/>
  <c r="W105" i="3"/>
  <c r="O105" i="3"/>
  <c r="P105" i="3" s="1"/>
  <c r="K105" i="3"/>
  <c r="E105" i="3"/>
  <c r="N105" i="3"/>
  <c r="C105" i="3"/>
  <c r="AB105" i="3" s="1"/>
  <c r="W104" i="3"/>
  <c r="O104" i="3"/>
  <c r="P104" i="3" s="1"/>
  <c r="K104" i="3"/>
  <c r="E104" i="3"/>
  <c r="N104" i="3"/>
  <c r="C104" i="3"/>
  <c r="AB104" i="3" s="1"/>
  <c r="W94" i="3"/>
  <c r="O94" i="3"/>
  <c r="P94" i="3" s="1"/>
  <c r="K94" i="3"/>
  <c r="E94" i="3"/>
  <c r="N94" i="3"/>
  <c r="C94" i="3"/>
  <c r="W93" i="3"/>
  <c r="O93" i="3"/>
  <c r="P93" i="3" s="1"/>
  <c r="K93" i="3"/>
  <c r="E93" i="3"/>
  <c r="N93" i="3"/>
  <c r="C93" i="3"/>
  <c r="W92" i="3"/>
  <c r="O92" i="3"/>
  <c r="P92" i="3" s="1"/>
  <c r="K92" i="3"/>
  <c r="E92" i="3"/>
  <c r="N92" i="3"/>
  <c r="C92" i="3"/>
  <c r="W91" i="3"/>
  <c r="O91" i="3"/>
  <c r="P91" i="3" s="1"/>
  <c r="K91" i="3"/>
  <c r="E91" i="3"/>
  <c r="N91" i="3"/>
  <c r="C91" i="3"/>
  <c r="W90" i="3"/>
  <c r="O90" i="3"/>
  <c r="P90" i="3" s="1"/>
  <c r="K90" i="3"/>
  <c r="E90" i="3"/>
  <c r="N90" i="3"/>
  <c r="C90" i="3"/>
  <c r="W89" i="3"/>
  <c r="O89" i="3"/>
  <c r="P89" i="3" s="1"/>
  <c r="K89" i="3"/>
  <c r="E89" i="3"/>
  <c r="N89" i="3"/>
  <c r="C89" i="3"/>
  <c r="W88" i="3"/>
  <c r="O88" i="3"/>
  <c r="P88" i="3" s="1"/>
  <c r="K88" i="3"/>
  <c r="E88" i="3"/>
  <c r="N88" i="3"/>
  <c r="C88" i="3"/>
  <c r="AB88" i="3" s="1"/>
  <c r="W87" i="3"/>
  <c r="O87" i="3"/>
  <c r="P87" i="3" s="1"/>
  <c r="K87" i="3"/>
  <c r="E87" i="3"/>
  <c r="N87" i="3"/>
  <c r="C87" i="3"/>
  <c r="AB87" i="3" s="1"/>
  <c r="W86" i="3"/>
  <c r="O86" i="3"/>
  <c r="P86" i="3" s="1"/>
  <c r="K86" i="3"/>
  <c r="E86" i="3"/>
  <c r="N86" i="3"/>
  <c r="C86" i="3"/>
  <c r="AB86" i="3" s="1"/>
  <c r="W85" i="3"/>
  <c r="O85" i="3"/>
  <c r="P85" i="3" s="1"/>
  <c r="K85" i="3"/>
  <c r="E85" i="3"/>
  <c r="N85" i="3"/>
  <c r="C85" i="3"/>
  <c r="AB85" i="3" s="1"/>
  <c r="W84" i="3"/>
  <c r="O84" i="3"/>
  <c r="P84" i="3" s="1"/>
  <c r="K84" i="3"/>
  <c r="E84" i="3"/>
  <c r="N84" i="3"/>
  <c r="C84" i="3"/>
  <c r="AB84" i="3" s="1"/>
  <c r="W83" i="3"/>
  <c r="O83" i="3"/>
  <c r="P83" i="3" s="1"/>
  <c r="K83" i="3"/>
  <c r="E83" i="3"/>
  <c r="N83" i="3"/>
  <c r="C83" i="3"/>
  <c r="AB83" i="3" s="1"/>
  <c r="AG83" i="3"/>
  <c r="X83" i="3" s="1"/>
  <c r="AG84" i="3"/>
  <c r="X84" i="3" s="1"/>
  <c r="AG85" i="3"/>
  <c r="X85" i="3" s="1"/>
  <c r="AG86" i="3"/>
  <c r="X86" i="3" s="1"/>
  <c r="AG87" i="3"/>
  <c r="X87" i="3" s="1"/>
  <c r="AG88" i="3"/>
  <c r="X88" i="3" s="1"/>
  <c r="AG89" i="3"/>
  <c r="X89" i="3" s="1"/>
  <c r="AG90" i="3"/>
  <c r="X90" i="3" s="1"/>
  <c r="AG91" i="3"/>
  <c r="X91" i="3" s="1"/>
  <c r="AG92" i="3"/>
  <c r="X92" i="3" s="1"/>
  <c r="AG93" i="3"/>
  <c r="X93" i="3" s="1"/>
  <c r="AG94" i="3"/>
  <c r="X94" i="3" s="1"/>
  <c r="W73" i="3"/>
  <c r="O73" i="3"/>
  <c r="P73" i="3" s="1"/>
  <c r="K73" i="3"/>
  <c r="E73" i="3"/>
  <c r="N73" i="3"/>
  <c r="C73" i="3"/>
  <c r="W72" i="3"/>
  <c r="O72" i="3"/>
  <c r="P72" i="3" s="1"/>
  <c r="K72" i="3"/>
  <c r="E72" i="3"/>
  <c r="N72" i="3"/>
  <c r="C72" i="3"/>
  <c r="W71" i="3"/>
  <c r="O71" i="3"/>
  <c r="P71" i="3" s="1"/>
  <c r="K71" i="3"/>
  <c r="E71" i="3"/>
  <c r="N71" i="3"/>
  <c r="C71" i="3"/>
  <c r="W70" i="3"/>
  <c r="O70" i="3"/>
  <c r="P70" i="3" s="1"/>
  <c r="K70" i="3"/>
  <c r="E70" i="3"/>
  <c r="N70" i="3"/>
  <c r="C70" i="3"/>
  <c r="AB70" i="3" s="1"/>
  <c r="W69" i="3"/>
  <c r="O69" i="3"/>
  <c r="P69" i="3" s="1"/>
  <c r="K69" i="3"/>
  <c r="E69" i="3"/>
  <c r="N69" i="3"/>
  <c r="C69" i="3"/>
  <c r="AB69" i="3" s="1"/>
  <c r="W68" i="3"/>
  <c r="O68" i="3"/>
  <c r="P68" i="3" s="1"/>
  <c r="K68" i="3"/>
  <c r="E68" i="3"/>
  <c r="N68" i="3"/>
  <c r="C68" i="3"/>
  <c r="AB68" i="3" s="1"/>
  <c r="W67" i="3"/>
  <c r="O67" i="3"/>
  <c r="P67" i="3" s="1"/>
  <c r="K67" i="3"/>
  <c r="E67" i="3"/>
  <c r="N67" i="3"/>
  <c r="C67" i="3"/>
  <c r="AB67" i="3" s="1"/>
  <c r="W66" i="3"/>
  <c r="O66" i="3"/>
  <c r="P66" i="3" s="1"/>
  <c r="K66" i="3"/>
  <c r="E66" i="3"/>
  <c r="N66" i="3"/>
  <c r="C66" i="3"/>
  <c r="AB66" i="3" s="1"/>
  <c r="W65" i="3"/>
  <c r="O65" i="3"/>
  <c r="P65" i="3" s="1"/>
  <c r="K65" i="3"/>
  <c r="E65" i="3"/>
  <c r="N65" i="3"/>
  <c r="C65" i="3"/>
  <c r="AB65" i="3" s="1"/>
  <c r="W64" i="3"/>
  <c r="O64" i="3"/>
  <c r="P64" i="3" s="1"/>
  <c r="K64" i="3"/>
  <c r="E64" i="3"/>
  <c r="N64" i="3"/>
  <c r="C64" i="3"/>
  <c r="AB64" i="3" s="1"/>
  <c r="W63" i="3"/>
  <c r="O63" i="3"/>
  <c r="P63" i="3" s="1"/>
  <c r="K63" i="3"/>
  <c r="E63" i="3"/>
  <c r="N63" i="3"/>
  <c r="C63" i="3"/>
  <c r="AB63" i="3" s="1"/>
  <c r="W62" i="3"/>
  <c r="O62" i="3"/>
  <c r="P62" i="3" s="1"/>
  <c r="K62" i="3"/>
  <c r="E62" i="3"/>
  <c r="N62" i="3"/>
  <c r="C62" i="3"/>
  <c r="AB62" i="3" s="1"/>
  <c r="W52" i="3"/>
  <c r="W51" i="3"/>
  <c r="W50" i="3"/>
  <c r="W49" i="3"/>
  <c r="W48" i="3"/>
  <c r="W47" i="3"/>
  <c r="W46" i="3"/>
  <c r="W45" i="3"/>
  <c r="W44" i="3"/>
  <c r="W43" i="3"/>
  <c r="W42" i="3"/>
  <c r="W41" i="3"/>
  <c r="O52" i="3"/>
  <c r="P52" i="3" s="1"/>
  <c r="O51" i="3"/>
  <c r="P51" i="3" s="1"/>
  <c r="O50" i="3"/>
  <c r="P50" i="3" s="1"/>
  <c r="O49" i="3"/>
  <c r="P49" i="3" s="1"/>
  <c r="O48" i="3"/>
  <c r="P48" i="3" s="1"/>
  <c r="O47" i="3"/>
  <c r="P47" i="3" s="1"/>
  <c r="O46" i="3"/>
  <c r="P46" i="3" s="1"/>
  <c r="O45" i="3"/>
  <c r="P45" i="3" s="1"/>
  <c r="O44" i="3"/>
  <c r="P44" i="3" s="1"/>
  <c r="O43" i="3"/>
  <c r="P43" i="3" s="1"/>
  <c r="O42" i="3"/>
  <c r="P42" i="3" s="1"/>
  <c r="O41" i="3"/>
  <c r="P41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 s="1"/>
  <c r="O27" i="3"/>
  <c r="P27" i="3" s="1"/>
  <c r="O28" i="3"/>
  <c r="P28" i="3" s="1"/>
  <c r="O29" i="3"/>
  <c r="P29" i="3" s="1"/>
  <c r="O30" i="3"/>
  <c r="P30" i="3" s="1"/>
  <c r="O31" i="3"/>
  <c r="P31" i="3" s="1"/>
  <c r="O20" i="3"/>
  <c r="P20" i="3" s="1"/>
  <c r="N52" i="3"/>
  <c r="N51" i="3"/>
  <c r="N50" i="3"/>
  <c r="N49" i="3"/>
  <c r="N48" i="3"/>
  <c r="N47" i="3"/>
  <c r="N46" i="3"/>
  <c r="N45" i="3"/>
  <c r="N44" i="3"/>
  <c r="N43" i="3"/>
  <c r="N42" i="3"/>
  <c r="N41" i="3"/>
  <c r="N31" i="3"/>
  <c r="N30" i="3"/>
  <c r="N29" i="3"/>
  <c r="N28" i="3"/>
  <c r="N27" i="3"/>
  <c r="N26" i="3"/>
  <c r="N25" i="3"/>
  <c r="N24" i="3"/>
  <c r="N23" i="3"/>
  <c r="N22" i="3"/>
  <c r="N21" i="3"/>
  <c r="N20" i="3"/>
  <c r="K52" i="3"/>
  <c r="E52" i="3"/>
  <c r="C52" i="3"/>
  <c r="K51" i="3"/>
  <c r="E51" i="3"/>
  <c r="C51" i="3"/>
  <c r="K50" i="3"/>
  <c r="E50" i="3"/>
  <c r="C50" i="3"/>
  <c r="K49" i="3"/>
  <c r="E49" i="3"/>
  <c r="C49" i="3"/>
  <c r="K48" i="3"/>
  <c r="E48" i="3"/>
  <c r="C48" i="3"/>
  <c r="AB48" i="3" s="1"/>
  <c r="K47" i="3"/>
  <c r="E47" i="3"/>
  <c r="C47" i="3"/>
  <c r="AB47" i="3" s="1"/>
  <c r="K46" i="3"/>
  <c r="E46" i="3"/>
  <c r="C46" i="3"/>
  <c r="AB46" i="3" s="1"/>
  <c r="K45" i="3"/>
  <c r="E45" i="3"/>
  <c r="C45" i="3"/>
  <c r="AB45" i="3" s="1"/>
  <c r="K44" i="3"/>
  <c r="E44" i="3"/>
  <c r="C44" i="3"/>
  <c r="AB44" i="3" s="1"/>
  <c r="K43" i="3"/>
  <c r="E43" i="3"/>
  <c r="C43" i="3"/>
  <c r="AB43" i="3" s="1"/>
  <c r="K42" i="3"/>
  <c r="E42" i="3"/>
  <c r="C42" i="3"/>
  <c r="AB42" i="3" s="1"/>
  <c r="K41" i="3"/>
  <c r="E41" i="3"/>
  <c r="C41" i="3"/>
  <c r="AB41" i="3" s="1"/>
  <c r="K31" i="3"/>
  <c r="E31" i="3"/>
  <c r="C31" i="3"/>
  <c r="K30" i="3"/>
  <c r="E30" i="3"/>
  <c r="C30" i="3"/>
  <c r="K29" i="3"/>
  <c r="E29" i="3"/>
  <c r="C29" i="3"/>
  <c r="K28" i="3"/>
  <c r="E28" i="3"/>
  <c r="C28" i="3"/>
  <c r="AB28" i="3" s="1"/>
  <c r="K27" i="3"/>
  <c r="E27" i="3"/>
  <c r="C27" i="3"/>
  <c r="AB27" i="3" s="1"/>
  <c r="K26" i="3"/>
  <c r="E26" i="3"/>
  <c r="C26" i="3"/>
  <c r="AB26" i="3" s="1"/>
  <c r="K25" i="3"/>
  <c r="E25" i="3"/>
  <c r="C25" i="3"/>
  <c r="AB25" i="3" s="1"/>
  <c r="K24" i="3"/>
  <c r="E24" i="3"/>
  <c r="C24" i="3"/>
  <c r="AB24" i="3" s="1"/>
  <c r="K23" i="3"/>
  <c r="E23" i="3"/>
  <c r="C23" i="3"/>
  <c r="AB23" i="3" s="1"/>
  <c r="K22" i="3"/>
  <c r="E22" i="3"/>
  <c r="C22" i="3"/>
  <c r="AB22" i="3" s="1"/>
  <c r="K21" i="3"/>
  <c r="E21" i="3"/>
  <c r="C21" i="3"/>
  <c r="AB21" i="3" s="1"/>
  <c r="E20" i="3"/>
  <c r="C20" i="3"/>
  <c r="AB20" i="3" s="1"/>
  <c r="W21" i="3"/>
  <c r="W22" i="3"/>
  <c r="W23" i="3"/>
  <c r="W24" i="3"/>
  <c r="W25" i="3"/>
  <c r="W26" i="3"/>
  <c r="W27" i="3"/>
  <c r="W28" i="3"/>
  <c r="W29" i="3"/>
  <c r="W30" i="3"/>
  <c r="W31" i="3"/>
  <c r="AD430" i="3"/>
  <c r="AD429" i="3"/>
  <c r="AD428" i="3"/>
  <c r="AD427" i="3"/>
  <c r="AD426" i="3"/>
  <c r="AD425" i="3"/>
  <c r="AD424" i="3"/>
  <c r="AD423" i="3"/>
  <c r="AD422" i="3"/>
  <c r="AD421" i="3"/>
  <c r="AD420" i="3"/>
  <c r="AD419" i="3"/>
  <c r="AD409" i="3"/>
  <c r="AD408" i="3"/>
  <c r="AD407" i="3"/>
  <c r="AD406" i="3"/>
  <c r="AD405" i="3"/>
  <c r="AD404" i="3"/>
  <c r="AD403" i="3"/>
  <c r="AD402" i="3"/>
  <c r="AD401" i="3"/>
  <c r="AD400" i="3"/>
  <c r="AD399" i="3"/>
  <c r="AD398" i="3"/>
  <c r="AD388" i="3"/>
  <c r="AD387" i="3"/>
  <c r="AD386" i="3"/>
  <c r="AD385" i="3"/>
  <c r="AD384" i="3"/>
  <c r="AD383" i="3"/>
  <c r="AD382" i="3"/>
  <c r="AD381" i="3"/>
  <c r="AD380" i="3"/>
  <c r="AD379" i="3"/>
  <c r="AD378" i="3"/>
  <c r="AD377" i="3"/>
  <c r="AD367" i="3"/>
  <c r="AD366" i="3"/>
  <c r="AD365" i="3"/>
  <c r="AD364" i="3"/>
  <c r="AD363" i="3"/>
  <c r="AD362" i="3"/>
  <c r="AD361" i="3"/>
  <c r="AD360" i="3"/>
  <c r="AD359" i="3"/>
  <c r="AD358" i="3"/>
  <c r="AD357" i="3"/>
  <c r="AD356" i="3"/>
  <c r="AD346" i="3"/>
  <c r="AD345" i="3"/>
  <c r="AD344" i="3"/>
  <c r="AD343" i="3"/>
  <c r="AD342" i="3"/>
  <c r="AD341" i="3"/>
  <c r="AD340" i="3"/>
  <c r="AD339" i="3"/>
  <c r="AD338" i="3"/>
  <c r="AD337" i="3"/>
  <c r="AD336" i="3"/>
  <c r="AD335" i="3"/>
  <c r="AD325" i="3"/>
  <c r="AD324" i="3"/>
  <c r="AD323" i="3"/>
  <c r="AD322" i="3"/>
  <c r="AD321" i="3"/>
  <c r="AD320" i="3"/>
  <c r="AD319" i="3"/>
  <c r="AD318" i="3"/>
  <c r="AD317" i="3"/>
  <c r="AD316" i="3"/>
  <c r="AD315" i="3"/>
  <c r="AD314" i="3"/>
  <c r="AD304" i="3"/>
  <c r="AD303" i="3"/>
  <c r="AD302" i="3"/>
  <c r="AD301" i="3"/>
  <c r="AD300" i="3"/>
  <c r="AD299" i="3"/>
  <c r="AD298" i="3"/>
  <c r="AD297" i="3"/>
  <c r="AD296" i="3"/>
  <c r="AD295" i="3"/>
  <c r="AD294" i="3"/>
  <c r="AD293" i="3"/>
  <c r="AD283" i="3"/>
  <c r="AD282" i="3"/>
  <c r="AD281" i="3"/>
  <c r="AD280" i="3"/>
  <c r="AD279" i="3"/>
  <c r="AD278" i="3"/>
  <c r="AD277" i="3"/>
  <c r="AD276" i="3"/>
  <c r="AD275" i="3"/>
  <c r="AD274" i="3"/>
  <c r="AD273" i="3"/>
  <c r="AD272" i="3"/>
  <c r="AD262" i="3"/>
  <c r="AD261" i="3"/>
  <c r="AD260" i="3"/>
  <c r="AD259" i="3"/>
  <c r="AD258" i="3"/>
  <c r="AD257" i="3"/>
  <c r="AD256" i="3"/>
  <c r="AD255" i="3"/>
  <c r="AD254" i="3"/>
  <c r="AD253" i="3"/>
  <c r="AD252" i="3"/>
  <c r="AD251" i="3"/>
  <c r="AD241" i="3"/>
  <c r="AD240" i="3"/>
  <c r="AD239" i="3"/>
  <c r="AD238" i="3"/>
  <c r="AD237" i="3"/>
  <c r="AD236" i="3"/>
  <c r="AD235" i="3"/>
  <c r="AD234" i="3"/>
  <c r="AD233" i="3"/>
  <c r="AD232" i="3"/>
  <c r="AD231" i="3"/>
  <c r="AD230" i="3"/>
  <c r="AD220" i="3"/>
  <c r="AD219" i="3"/>
  <c r="AD218" i="3"/>
  <c r="AD217" i="3"/>
  <c r="AD216" i="3"/>
  <c r="AD215" i="3"/>
  <c r="AD214" i="3"/>
  <c r="AD213" i="3"/>
  <c r="AD212" i="3"/>
  <c r="AD211" i="3"/>
  <c r="AD210" i="3"/>
  <c r="AD209" i="3"/>
  <c r="AD199" i="3"/>
  <c r="AD198" i="3"/>
  <c r="AD197" i="3"/>
  <c r="AD196" i="3"/>
  <c r="AD195" i="3"/>
  <c r="AD194" i="3"/>
  <c r="AD193" i="3"/>
  <c r="AD192" i="3"/>
  <c r="AD191" i="3"/>
  <c r="AD190" i="3"/>
  <c r="AD189" i="3"/>
  <c r="AD188" i="3"/>
  <c r="AD178" i="3"/>
  <c r="AD177" i="3"/>
  <c r="AD176" i="3"/>
  <c r="AD175" i="3"/>
  <c r="AD174" i="3"/>
  <c r="AD173" i="3"/>
  <c r="AD172" i="3"/>
  <c r="AD171" i="3"/>
  <c r="AD170" i="3"/>
  <c r="AD169" i="3"/>
  <c r="AD168" i="3"/>
  <c r="AD167" i="3"/>
  <c r="AD157" i="3"/>
  <c r="AD156" i="3"/>
  <c r="AD155" i="3"/>
  <c r="AD154" i="3"/>
  <c r="AD153" i="3"/>
  <c r="AD152" i="3"/>
  <c r="AD151" i="3"/>
  <c r="AD150" i="3"/>
  <c r="AD149" i="3"/>
  <c r="AD148" i="3"/>
  <c r="AD147" i="3"/>
  <c r="AD146" i="3"/>
  <c r="AD136" i="3"/>
  <c r="AD135" i="3"/>
  <c r="AD134" i="3"/>
  <c r="AD133" i="3"/>
  <c r="AD132" i="3"/>
  <c r="AD131" i="3"/>
  <c r="AD130" i="3"/>
  <c r="AD129" i="3"/>
  <c r="AD128" i="3"/>
  <c r="AD127" i="3"/>
  <c r="AD126" i="3"/>
  <c r="AD125" i="3"/>
  <c r="AD115" i="3"/>
  <c r="AD114" i="3"/>
  <c r="AD113" i="3"/>
  <c r="AD112" i="3"/>
  <c r="AD111" i="3"/>
  <c r="AD110" i="3"/>
  <c r="AD109" i="3"/>
  <c r="AD108" i="3"/>
  <c r="AD107" i="3"/>
  <c r="AD106" i="3"/>
  <c r="AD105" i="3"/>
  <c r="AD104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31" i="3"/>
  <c r="AD21" i="3"/>
  <c r="AD22" i="3"/>
  <c r="AD23" i="3"/>
  <c r="AD24" i="3"/>
  <c r="AD25" i="3"/>
  <c r="AD26" i="3"/>
  <c r="AD27" i="3"/>
  <c r="AD28" i="3"/>
  <c r="AD29" i="3"/>
  <c r="AD30" i="3"/>
  <c r="AD20" i="3"/>
  <c r="W20" i="3"/>
  <c r="AA27" i="3"/>
  <c r="AA28" i="3"/>
  <c r="AA29" i="3"/>
  <c r="AA30" i="3"/>
  <c r="AA31" i="3"/>
  <c r="AA430" i="3"/>
  <c r="AC430" i="3"/>
  <c r="AK430" i="3"/>
  <c r="Z430" i="3" s="1"/>
  <c r="AI430" i="3"/>
  <c r="Y430" i="3" s="1"/>
  <c r="AG430" i="3"/>
  <c r="X430" i="3" s="1"/>
  <c r="AA429" i="3"/>
  <c r="AC429" i="3"/>
  <c r="AK429" i="3"/>
  <c r="Z429" i="3" s="1"/>
  <c r="AI429" i="3"/>
  <c r="Y429" i="3" s="1"/>
  <c r="AG429" i="3"/>
  <c r="X429" i="3" s="1"/>
  <c r="AA428" i="3"/>
  <c r="AC428" i="3"/>
  <c r="AK428" i="3"/>
  <c r="Z428" i="3" s="1"/>
  <c r="AI428" i="3"/>
  <c r="Y428" i="3" s="1"/>
  <c r="AG428" i="3"/>
  <c r="X428" i="3" s="1"/>
  <c r="AA427" i="3"/>
  <c r="AC427" i="3"/>
  <c r="AK427" i="3"/>
  <c r="Z427" i="3" s="1"/>
  <c r="AI427" i="3"/>
  <c r="Y427" i="3" s="1"/>
  <c r="AG427" i="3"/>
  <c r="X427" i="3" s="1"/>
  <c r="AA426" i="3"/>
  <c r="AC426" i="3"/>
  <c r="AK426" i="3"/>
  <c r="Z426" i="3" s="1"/>
  <c r="AI426" i="3"/>
  <c r="Y426" i="3" s="1"/>
  <c r="AG426" i="3"/>
  <c r="X426" i="3" s="1"/>
  <c r="AA425" i="3"/>
  <c r="AC425" i="3"/>
  <c r="AK425" i="3"/>
  <c r="Z425" i="3" s="1"/>
  <c r="AI425" i="3"/>
  <c r="Y425" i="3" s="1"/>
  <c r="AG425" i="3"/>
  <c r="X425" i="3" s="1"/>
  <c r="AA424" i="3"/>
  <c r="AC424" i="3"/>
  <c r="AK424" i="3"/>
  <c r="Z424" i="3" s="1"/>
  <c r="AI424" i="3"/>
  <c r="Y424" i="3" s="1"/>
  <c r="AG424" i="3"/>
  <c r="X424" i="3" s="1"/>
  <c r="AA423" i="3"/>
  <c r="AC423" i="3"/>
  <c r="AK423" i="3"/>
  <c r="Z423" i="3" s="1"/>
  <c r="AI423" i="3"/>
  <c r="Y423" i="3" s="1"/>
  <c r="AG423" i="3"/>
  <c r="X423" i="3" s="1"/>
  <c r="AA422" i="3"/>
  <c r="AC422" i="3"/>
  <c r="AK422" i="3"/>
  <c r="Z422" i="3" s="1"/>
  <c r="AI422" i="3"/>
  <c r="Y422" i="3" s="1"/>
  <c r="AG422" i="3"/>
  <c r="X422" i="3" s="1"/>
  <c r="AA421" i="3"/>
  <c r="AC421" i="3"/>
  <c r="AK421" i="3"/>
  <c r="Z421" i="3" s="1"/>
  <c r="AI421" i="3"/>
  <c r="Y421" i="3" s="1"/>
  <c r="AG421" i="3"/>
  <c r="X421" i="3" s="1"/>
  <c r="AA420" i="3"/>
  <c r="AC420" i="3"/>
  <c r="AK420" i="3"/>
  <c r="Z420" i="3" s="1"/>
  <c r="AI420" i="3"/>
  <c r="Y420" i="3" s="1"/>
  <c r="AG420" i="3"/>
  <c r="X420" i="3" s="1"/>
  <c r="AA419" i="3"/>
  <c r="AC419" i="3"/>
  <c r="AK419" i="3"/>
  <c r="Z419" i="3" s="1"/>
  <c r="AI419" i="3"/>
  <c r="Y419" i="3" s="1"/>
  <c r="AG419" i="3"/>
  <c r="X419" i="3" s="1"/>
  <c r="AR416" i="3"/>
  <c r="AN416" i="3"/>
  <c r="AK416" i="3"/>
  <c r="AI416" i="3"/>
  <c r="AG416" i="3"/>
  <c r="AI413" i="3"/>
  <c r="AV418" i="3" s="1"/>
  <c r="AA409" i="3"/>
  <c r="AC409" i="3"/>
  <c r="AK409" i="3"/>
  <c r="Z409" i="3" s="1"/>
  <c r="AI409" i="3"/>
  <c r="Y409" i="3" s="1"/>
  <c r="AG409" i="3"/>
  <c r="X409" i="3" s="1"/>
  <c r="AA408" i="3"/>
  <c r="AC408" i="3"/>
  <c r="AK408" i="3"/>
  <c r="Z408" i="3" s="1"/>
  <c r="AI408" i="3"/>
  <c r="Y408" i="3" s="1"/>
  <c r="AG408" i="3"/>
  <c r="X408" i="3" s="1"/>
  <c r="AA407" i="3"/>
  <c r="AC407" i="3"/>
  <c r="AK407" i="3"/>
  <c r="Z407" i="3" s="1"/>
  <c r="AI407" i="3"/>
  <c r="Y407" i="3" s="1"/>
  <c r="AG407" i="3"/>
  <c r="X407" i="3" s="1"/>
  <c r="AA406" i="3"/>
  <c r="AC406" i="3"/>
  <c r="AK406" i="3"/>
  <c r="Z406" i="3" s="1"/>
  <c r="AI406" i="3"/>
  <c r="Y406" i="3" s="1"/>
  <c r="AG406" i="3"/>
  <c r="X406" i="3" s="1"/>
  <c r="AA405" i="3"/>
  <c r="AC405" i="3"/>
  <c r="AK405" i="3"/>
  <c r="Z405" i="3" s="1"/>
  <c r="AI405" i="3"/>
  <c r="Y405" i="3" s="1"/>
  <c r="AG405" i="3"/>
  <c r="X405" i="3" s="1"/>
  <c r="AA404" i="3"/>
  <c r="AC404" i="3"/>
  <c r="AK404" i="3"/>
  <c r="Z404" i="3" s="1"/>
  <c r="AI404" i="3"/>
  <c r="Y404" i="3" s="1"/>
  <c r="AG404" i="3"/>
  <c r="X404" i="3" s="1"/>
  <c r="AA403" i="3"/>
  <c r="AC403" i="3"/>
  <c r="AK403" i="3"/>
  <c r="Z403" i="3" s="1"/>
  <c r="AI403" i="3"/>
  <c r="Y403" i="3" s="1"/>
  <c r="AG403" i="3"/>
  <c r="X403" i="3" s="1"/>
  <c r="AA402" i="3"/>
  <c r="AC402" i="3"/>
  <c r="AK402" i="3"/>
  <c r="Z402" i="3" s="1"/>
  <c r="AI402" i="3"/>
  <c r="Y402" i="3" s="1"/>
  <c r="AG402" i="3"/>
  <c r="X402" i="3" s="1"/>
  <c r="AA401" i="3"/>
  <c r="AC401" i="3"/>
  <c r="AK401" i="3"/>
  <c r="Z401" i="3" s="1"/>
  <c r="AI401" i="3"/>
  <c r="Y401" i="3" s="1"/>
  <c r="AG401" i="3"/>
  <c r="X401" i="3" s="1"/>
  <c r="AA400" i="3"/>
  <c r="AC400" i="3"/>
  <c r="AK400" i="3"/>
  <c r="Z400" i="3" s="1"/>
  <c r="AI400" i="3"/>
  <c r="Y400" i="3" s="1"/>
  <c r="AG400" i="3"/>
  <c r="X400" i="3" s="1"/>
  <c r="AA399" i="3"/>
  <c r="AC399" i="3"/>
  <c r="AK399" i="3"/>
  <c r="Z399" i="3" s="1"/>
  <c r="AI399" i="3"/>
  <c r="Y399" i="3" s="1"/>
  <c r="AG399" i="3"/>
  <c r="X399" i="3" s="1"/>
  <c r="AA398" i="3"/>
  <c r="AC398" i="3"/>
  <c r="AK398" i="3"/>
  <c r="Z398" i="3" s="1"/>
  <c r="AI398" i="3"/>
  <c r="Y398" i="3" s="1"/>
  <c r="AG398" i="3"/>
  <c r="X398" i="3" s="1"/>
  <c r="AR395" i="3"/>
  <c r="AN395" i="3"/>
  <c r="AK395" i="3"/>
  <c r="AI395" i="3"/>
  <c r="AG395" i="3"/>
  <c r="AI392" i="3"/>
  <c r="AV397" i="3" s="1"/>
  <c r="AA388" i="3"/>
  <c r="AC388" i="3"/>
  <c r="AK388" i="3"/>
  <c r="Z388" i="3" s="1"/>
  <c r="AI388" i="3"/>
  <c r="Y388" i="3" s="1"/>
  <c r="AG388" i="3"/>
  <c r="X388" i="3" s="1"/>
  <c r="AA387" i="3"/>
  <c r="AC387" i="3"/>
  <c r="AK387" i="3"/>
  <c r="Z387" i="3" s="1"/>
  <c r="AI387" i="3"/>
  <c r="Y387" i="3" s="1"/>
  <c r="AG387" i="3"/>
  <c r="X387" i="3" s="1"/>
  <c r="AA386" i="3"/>
  <c r="AC386" i="3"/>
  <c r="AK386" i="3"/>
  <c r="Z386" i="3" s="1"/>
  <c r="AI386" i="3"/>
  <c r="Y386" i="3" s="1"/>
  <c r="AG386" i="3"/>
  <c r="X386" i="3" s="1"/>
  <c r="AA385" i="3"/>
  <c r="AC385" i="3"/>
  <c r="AK385" i="3"/>
  <c r="Z385" i="3" s="1"/>
  <c r="AI385" i="3"/>
  <c r="Y385" i="3" s="1"/>
  <c r="AG385" i="3"/>
  <c r="X385" i="3" s="1"/>
  <c r="AA384" i="3"/>
  <c r="AC384" i="3"/>
  <c r="AK384" i="3"/>
  <c r="Z384" i="3" s="1"/>
  <c r="AI384" i="3"/>
  <c r="Y384" i="3" s="1"/>
  <c r="AG384" i="3"/>
  <c r="X384" i="3" s="1"/>
  <c r="AA383" i="3"/>
  <c r="AC383" i="3"/>
  <c r="AK383" i="3"/>
  <c r="Z383" i="3" s="1"/>
  <c r="AI383" i="3"/>
  <c r="Y383" i="3" s="1"/>
  <c r="AG383" i="3"/>
  <c r="X383" i="3" s="1"/>
  <c r="AA382" i="3"/>
  <c r="AC382" i="3"/>
  <c r="AK382" i="3"/>
  <c r="Z382" i="3" s="1"/>
  <c r="AI382" i="3"/>
  <c r="Y382" i="3" s="1"/>
  <c r="AG382" i="3"/>
  <c r="X382" i="3" s="1"/>
  <c r="AA381" i="3"/>
  <c r="AC381" i="3"/>
  <c r="AK381" i="3"/>
  <c r="Z381" i="3" s="1"/>
  <c r="AI381" i="3"/>
  <c r="Y381" i="3" s="1"/>
  <c r="AG381" i="3"/>
  <c r="X381" i="3" s="1"/>
  <c r="AA380" i="3"/>
  <c r="AC380" i="3"/>
  <c r="AK380" i="3"/>
  <c r="Z380" i="3" s="1"/>
  <c r="AI380" i="3"/>
  <c r="Y380" i="3" s="1"/>
  <c r="AG380" i="3"/>
  <c r="X380" i="3" s="1"/>
  <c r="AA379" i="3"/>
  <c r="AC379" i="3"/>
  <c r="AK379" i="3"/>
  <c r="Z379" i="3" s="1"/>
  <c r="AI379" i="3"/>
  <c r="Y379" i="3" s="1"/>
  <c r="AG379" i="3"/>
  <c r="X379" i="3" s="1"/>
  <c r="AA378" i="3"/>
  <c r="AC378" i="3"/>
  <c r="AK378" i="3"/>
  <c r="Z378" i="3" s="1"/>
  <c r="AI378" i="3"/>
  <c r="Y378" i="3" s="1"/>
  <c r="AG378" i="3"/>
  <c r="X378" i="3" s="1"/>
  <c r="AA377" i="3"/>
  <c r="AC377" i="3"/>
  <c r="AK377" i="3"/>
  <c r="Z377" i="3" s="1"/>
  <c r="AI377" i="3"/>
  <c r="Y377" i="3" s="1"/>
  <c r="AG377" i="3"/>
  <c r="X377" i="3" s="1"/>
  <c r="AR374" i="3"/>
  <c r="AN374" i="3"/>
  <c r="AK374" i="3"/>
  <c r="AI374" i="3"/>
  <c r="AG374" i="3"/>
  <c r="AI371" i="3"/>
  <c r="AV376" i="3" s="1"/>
  <c r="AA367" i="3"/>
  <c r="AC367" i="3"/>
  <c r="AK367" i="3"/>
  <c r="Z367" i="3" s="1"/>
  <c r="AI367" i="3"/>
  <c r="Y367" i="3" s="1"/>
  <c r="AG367" i="3"/>
  <c r="X367" i="3" s="1"/>
  <c r="AA366" i="3"/>
  <c r="AC366" i="3"/>
  <c r="AK366" i="3"/>
  <c r="Z366" i="3" s="1"/>
  <c r="AI366" i="3"/>
  <c r="Y366" i="3" s="1"/>
  <c r="AG366" i="3"/>
  <c r="X366" i="3" s="1"/>
  <c r="AA365" i="3"/>
  <c r="AC365" i="3"/>
  <c r="AK365" i="3"/>
  <c r="Z365" i="3" s="1"/>
  <c r="AI365" i="3"/>
  <c r="Y365" i="3" s="1"/>
  <c r="AG365" i="3"/>
  <c r="X365" i="3" s="1"/>
  <c r="AA364" i="3"/>
  <c r="AC364" i="3"/>
  <c r="AK364" i="3"/>
  <c r="Z364" i="3" s="1"/>
  <c r="AI364" i="3"/>
  <c r="Y364" i="3" s="1"/>
  <c r="AG364" i="3"/>
  <c r="X364" i="3" s="1"/>
  <c r="AA363" i="3"/>
  <c r="AC363" i="3"/>
  <c r="AK363" i="3"/>
  <c r="Z363" i="3" s="1"/>
  <c r="AI363" i="3"/>
  <c r="Y363" i="3" s="1"/>
  <c r="AG363" i="3"/>
  <c r="X363" i="3" s="1"/>
  <c r="AA362" i="3"/>
  <c r="AC362" i="3"/>
  <c r="AK362" i="3"/>
  <c r="Z362" i="3" s="1"/>
  <c r="AI362" i="3"/>
  <c r="Y362" i="3" s="1"/>
  <c r="AG362" i="3"/>
  <c r="X362" i="3" s="1"/>
  <c r="AA361" i="3"/>
  <c r="AC361" i="3"/>
  <c r="AK361" i="3"/>
  <c r="Z361" i="3" s="1"/>
  <c r="AI361" i="3"/>
  <c r="Y361" i="3" s="1"/>
  <c r="AG361" i="3"/>
  <c r="X361" i="3" s="1"/>
  <c r="AA360" i="3"/>
  <c r="AC360" i="3"/>
  <c r="AK360" i="3"/>
  <c r="Z360" i="3" s="1"/>
  <c r="AI360" i="3"/>
  <c r="Y360" i="3" s="1"/>
  <c r="AG360" i="3"/>
  <c r="X360" i="3" s="1"/>
  <c r="AA359" i="3"/>
  <c r="AC359" i="3"/>
  <c r="AK359" i="3"/>
  <c r="Z359" i="3" s="1"/>
  <c r="AI359" i="3"/>
  <c r="Y359" i="3" s="1"/>
  <c r="AG359" i="3"/>
  <c r="X359" i="3" s="1"/>
  <c r="AA358" i="3"/>
  <c r="AC358" i="3"/>
  <c r="AK358" i="3"/>
  <c r="Z358" i="3" s="1"/>
  <c r="AI358" i="3"/>
  <c r="Y358" i="3" s="1"/>
  <c r="AG358" i="3"/>
  <c r="X358" i="3" s="1"/>
  <c r="AA357" i="3"/>
  <c r="AC357" i="3"/>
  <c r="AK357" i="3"/>
  <c r="Z357" i="3" s="1"/>
  <c r="AI357" i="3"/>
  <c r="Y357" i="3" s="1"/>
  <c r="AG357" i="3"/>
  <c r="X357" i="3" s="1"/>
  <c r="AA356" i="3"/>
  <c r="AC356" i="3"/>
  <c r="AK356" i="3"/>
  <c r="Z356" i="3" s="1"/>
  <c r="AI356" i="3"/>
  <c r="Y356" i="3" s="1"/>
  <c r="AG356" i="3"/>
  <c r="X356" i="3" s="1"/>
  <c r="AR353" i="3"/>
  <c r="AN353" i="3"/>
  <c r="AK353" i="3"/>
  <c r="AI353" i="3"/>
  <c r="AG353" i="3"/>
  <c r="AI350" i="3"/>
  <c r="AV355" i="3" s="1"/>
  <c r="AA346" i="3"/>
  <c r="AC346" i="3"/>
  <c r="AK346" i="3"/>
  <c r="Z346" i="3" s="1"/>
  <c r="AI346" i="3"/>
  <c r="Y346" i="3" s="1"/>
  <c r="AG346" i="3"/>
  <c r="X346" i="3" s="1"/>
  <c r="AA345" i="3"/>
  <c r="AC345" i="3"/>
  <c r="AK345" i="3"/>
  <c r="Z345" i="3" s="1"/>
  <c r="AI345" i="3"/>
  <c r="Y345" i="3" s="1"/>
  <c r="AG345" i="3"/>
  <c r="X345" i="3" s="1"/>
  <c r="AA344" i="3"/>
  <c r="AC344" i="3"/>
  <c r="AK344" i="3"/>
  <c r="Z344" i="3" s="1"/>
  <c r="AI344" i="3"/>
  <c r="Y344" i="3" s="1"/>
  <c r="AG344" i="3"/>
  <c r="X344" i="3" s="1"/>
  <c r="AA343" i="3"/>
  <c r="AC343" i="3"/>
  <c r="AK343" i="3"/>
  <c r="Z343" i="3" s="1"/>
  <c r="AI343" i="3"/>
  <c r="Y343" i="3" s="1"/>
  <c r="AG343" i="3"/>
  <c r="X343" i="3" s="1"/>
  <c r="AA342" i="3"/>
  <c r="AC342" i="3"/>
  <c r="AK342" i="3"/>
  <c r="Z342" i="3" s="1"/>
  <c r="AI342" i="3"/>
  <c r="Y342" i="3" s="1"/>
  <c r="AG342" i="3"/>
  <c r="X342" i="3" s="1"/>
  <c r="AA341" i="3"/>
  <c r="AC341" i="3"/>
  <c r="AK341" i="3"/>
  <c r="Z341" i="3" s="1"/>
  <c r="AI341" i="3"/>
  <c r="Y341" i="3" s="1"/>
  <c r="AG341" i="3"/>
  <c r="X341" i="3" s="1"/>
  <c r="AA340" i="3"/>
  <c r="AC340" i="3"/>
  <c r="AK340" i="3"/>
  <c r="Z340" i="3" s="1"/>
  <c r="AI340" i="3"/>
  <c r="Y340" i="3" s="1"/>
  <c r="AG340" i="3"/>
  <c r="X340" i="3" s="1"/>
  <c r="AA339" i="3"/>
  <c r="AC339" i="3"/>
  <c r="AK339" i="3"/>
  <c r="Z339" i="3" s="1"/>
  <c r="AI339" i="3"/>
  <c r="Y339" i="3" s="1"/>
  <c r="AG339" i="3"/>
  <c r="X339" i="3" s="1"/>
  <c r="AA338" i="3"/>
  <c r="AC338" i="3"/>
  <c r="AK338" i="3"/>
  <c r="Z338" i="3" s="1"/>
  <c r="AI338" i="3"/>
  <c r="Y338" i="3" s="1"/>
  <c r="AG338" i="3"/>
  <c r="X338" i="3" s="1"/>
  <c r="AA337" i="3"/>
  <c r="AC337" i="3"/>
  <c r="AK337" i="3"/>
  <c r="Z337" i="3" s="1"/>
  <c r="AI337" i="3"/>
  <c r="Y337" i="3" s="1"/>
  <c r="AG337" i="3"/>
  <c r="X337" i="3" s="1"/>
  <c r="AA336" i="3"/>
  <c r="AC336" i="3"/>
  <c r="AK336" i="3"/>
  <c r="Z336" i="3" s="1"/>
  <c r="AI336" i="3"/>
  <c r="Y336" i="3" s="1"/>
  <c r="AG336" i="3"/>
  <c r="X336" i="3" s="1"/>
  <c r="AA335" i="3"/>
  <c r="AC335" i="3"/>
  <c r="AK335" i="3"/>
  <c r="Z335" i="3" s="1"/>
  <c r="AI335" i="3"/>
  <c r="Y335" i="3" s="1"/>
  <c r="AG335" i="3"/>
  <c r="X335" i="3" s="1"/>
  <c r="AR332" i="3"/>
  <c r="AN332" i="3"/>
  <c r="AK332" i="3"/>
  <c r="AI332" i="3"/>
  <c r="AG332" i="3"/>
  <c r="AI329" i="3"/>
  <c r="AV334" i="3" s="1"/>
  <c r="AA325" i="3"/>
  <c r="AC325" i="3"/>
  <c r="AK325" i="3"/>
  <c r="Z325" i="3" s="1"/>
  <c r="AI325" i="3"/>
  <c r="Y325" i="3" s="1"/>
  <c r="AG325" i="3"/>
  <c r="X325" i="3" s="1"/>
  <c r="AA324" i="3"/>
  <c r="AC324" i="3"/>
  <c r="AK324" i="3"/>
  <c r="Z324" i="3" s="1"/>
  <c r="AI324" i="3"/>
  <c r="Y324" i="3" s="1"/>
  <c r="AG324" i="3"/>
  <c r="X324" i="3" s="1"/>
  <c r="AA323" i="3"/>
  <c r="AC323" i="3"/>
  <c r="AK323" i="3"/>
  <c r="Z323" i="3" s="1"/>
  <c r="AI323" i="3"/>
  <c r="Y323" i="3" s="1"/>
  <c r="AG323" i="3"/>
  <c r="X323" i="3" s="1"/>
  <c r="AA322" i="3"/>
  <c r="AC322" i="3"/>
  <c r="AK322" i="3"/>
  <c r="Z322" i="3" s="1"/>
  <c r="AI322" i="3"/>
  <c r="Y322" i="3" s="1"/>
  <c r="AG322" i="3"/>
  <c r="X322" i="3" s="1"/>
  <c r="AA321" i="3"/>
  <c r="AC321" i="3"/>
  <c r="AK321" i="3"/>
  <c r="Z321" i="3" s="1"/>
  <c r="AI321" i="3"/>
  <c r="Y321" i="3" s="1"/>
  <c r="AG321" i="3"/>
  <c r="X321" i="3" s="1"/>
  <c r="AA320" i="3"/>
  <c r="AC320" i="3"/>
  <c r="AK320" i="3"/>
  <c r="Z320" i="3" s="1"/>
  <c r="AI320" i="3"/>
  <c r="Y320" i="3" s="1"/>
  <c r="AG320" i="3"/>
  <c r="X320" i="3" s="1"/>
  <c r="AA319" i="3"/>
  <c r="AC319" i="3"/>
  <c r="AK319" i="3"/>
  <c r="Z319" i="3" s="1"/>
  <c r="AI319" i="3"/>
  <c r="Y319" i="3" s="1"/>
  <c r="AG319" i="3"/>
  <c r="X319" i="3" s="1"/>
  <c r="AA318" i="3"/>
  <c r="AC318" i="3"/>
  <c r="AK318" i="3"/>
  <c r="Z318" i="3" s="1"/>
  <c r="AI318" i="3"/>
  <c r="Y318" i="3" s="1"/>
  <c r="AG318" i="3"/>
  <c r="X318" i="3" s="1"/>
  <c r="AA317" i="3"/>
  <c r="AC317" i="3"/>
  <c r="AK317" i="3"/>
  <c r="Z317" i="3" s="1"/>
  <c r="AI317" i="3"/>
  <c r="Y317" i="3" s="1"/>
  <c r="AG317" i="3"/>
  <c r="X317" i="3" s="1"/>
  <c r="AA316" i="3"/>
  <c r="AC316" i="3"/>
  <c r="AK316" i="3"/>
  <c r="Z316" i="3" s="1"/>
  <c r="AI316" i="3"/>
  <c r="Y316" i="3" s="1"/>
  <c r="AG316" i="3"/>
  <c r="X316" i="3" s="1"/>
  <c r="AA315" i="3"/>
  <c r="AC315" i="3"/>
  <c r="AK315" i="3"/>
  <c r="Z315" i="3" s="1"/>
  <c r="AI315" i="3"/>
  <c r="Y315" i="3" s="1"/>
  <c r="AG315" i="3"/>
  <c r="X315" i="3" s="1"/>
  <c r="AA314" i="3"/>
  <c r="AC314" i="3"/>
  <c r="AK314" i="3"/>
  <c r="Z314" i="3" s="1"/>
  <c r="AI314" i="3"/>
  <c r="Y314" i="3" s="1"/>
  <c r="AG314" i="3"/>
  <c r="X314" i="3" s="1"/>
  <c r="AR311" i="3"/>
  <c r="AN311" i="3"/>
  <c r="AK311" i="3"/>
  <c r="AI311" i="3"/>
  <c r="AG311" i="3"/>
  <c r="AI308" i="3"/>
  <c r="AA304" i="3"/>
  <c r="AC304" i="3"/>
  <c r="AK304" i="3"/>
  <c r="Z304" i="3" s="1"/>
  <c r="AI304" i="3"/>
  <c r="Y304" i="3" s="1"/>
  <c r="AG304" i="3"/>
  <c r="X304" i="3" s="1"/>
  <c r="AA303" i="3"/>
  <c r="AC303" i="3"/>
  <c r="AK303" i="3"/>
  <c r="Z303" i="3" s="1"/>
  <c r="AI303" i="3"/>
  <c r="Y303" i="3" s="1"/>
  <c r="AG303" i="3"/>
  <c r="X303" i="3" s="1"/>
  <c r="AA302" i="3"/>
  <c r="AC302" i="3"/>
  <c r="AK302" i="3"/>
  <c r="Z302" i="3" s="1"/>
  <c r="AI302" i="3"/>
  <c r="Y302" i="3" s="1"/>
  <c r="AG302" i="3"/>
  <c r="X302" i="3" s="1"/>
  <c r="AA301" i="3"/>
  <c r="AK301" i="3"/>
  <c r="Z301" i="3" s="1"/>
  <c r="AI301" i="3"/>
  <c r="Y301" i="3" s="1"/>
  <c r="AG301" i="3"/>
  <c r="X301" i="3" s="1"/>
  <c r="AA300" i="3"/>
  <c r="AK300" i="3"/>
  <c r="Z300" i="3" s="1"/>
  <c r="AI300" i="3"/>
  <c r="Y300" i="3" s="1"/>
  <c r="AG300" i="3"/>
  <c r="X300" i="3" s="1"/>
  <c r="AA299" i="3"/>
  <c r="AK299" i="3"/>
  <c r="Z299" i="3" s="1"/>
  <c r="AI299" i="3"/>
  <c r="Y299" i="3" s="1"/>
  <c r="AG299" i="3"/>
  <c r="X299" i="3" s="1"/>
  <c r="AA298" i="3"/>
  <c r="AK298" i="3"/>
  <c r="Z298" i="3" s="1"/>
  <c r="AI298" i="3"/>
  <c r="Y298" i="3" s="1"/>
  <c r="AG298" i="3"/>
  <c r="X298" i="3" s="1"/>
  <c r="AA297" i="3"/>
  <c r="AK297" i="3"/>
  <c r="Z297" i="3" s="1"/>
  <c r="AI297" i="3"/>
  <c r="Y297" i="3" s="1"/>
  <c r="AG297" i="3"/>
  <c r="X297" i="3" s="1"/>
  <c r="AA296" i="3"/>
  <c r="AK296" i="3"/>
  <c r="Z296" i="3" s="1"/>
  <c r="AI296" i="3"/>
  <c r="Y296" i="3" s="1"/>
  <c r="AG296" i="3"/>
  <c r="X296" i="3" s="1"/>
  <c r="AA295" i="3"/>
  <c r="AK295" i="3"/>
  <c r="Z295" i="3" s="1"/>
  <c r="AI295" i="3"/>
  <c r="Y295" i="3" s="1"/>
  <c r="AG295" i="3"/>
  <c r="X295" i="3" s="1"/>
  <c r="AA294" i="3"/>
  <c r="AK294" i="3"/>
  <c r="Z294" i="3" s="1"/>
  <c r="AI294" i="3"/>
  <c r="Y294" i="3" s="1"/>
  <c r="AG294" i="3"/>
  <c r="X294" i="3" s="1"/>
  <c r="AA293" i="3"/>
  <c r="AK293" i="3"/>
  <c r="Z293" i="3" s="1"/>
  <c r="AI293" i="3"/>
  <c r="Y293" i="3" s="1"/>
  <c r="AG293" i="3"/>
  <c r="X293" i="3" s="1"/>
  <c r="AR290" i="3"/>
  <c r="AN290" i="3"/>
  <c r="AK290" i="3"/>
  <c r="AI290" i="3"/>
  <c r="AG290" i="3"/>
  <c r="AI287" i="3"/>
  <c r="AV292" i="3" s="1"/>
  <c r="AA283" i="3"/>
  <c r="AC283" i="3"/>
  <c r="AA282" i="3"/>
  <c r="AC282" i="3"/>
  <c r="AA281" i="3"/>
  <c r="AC281" i="3"/>
  <c r="AA280" i="3"/>
  <c r="AA279" i="3"/>
  <c r="AA278" i="3"/>
  <c r="AA277" i="3"/>
  <c r="AA276" i="3"/>
  <c r="AA275" i="3"/>
  <c r="AA274" i="3"/>
  <c r="AA273" i="3"/>
  <c r="AA272" i="3"/>
  <c r="AA262" i="3"/>
  <c r="AA261" i="3"/>
  <c r="AA260" i="3"/>
  <c r="AA259" i="3"/>
  <c r="AA258" i="3"/>
  <c r="AA257" i="3"/>
  <c r="AA256" i="3"/>
  <c r="AA255" i="3"/>
  <c r="AA254" i="3"/>
  <c r="AA253" i="3"/>
  <c r="AA252" i="3"/>
  <c r="AA251" i="3"/>
  <c r="AA241" i="3"/>
  <c r="AC241" i="3"/>
  <c r="AA240" i="3"/>
  <c r="AC240" i="3"/>
  <c r="AA239" i="3"/>
  <c r="AC239" i="3"/>
  <c r="AA238" i="3"/>
  <c r="AC238" i="3"/>
  <c r="AA237" i="3"/>
  <c r="AC237" i="3"/>
  <c r="AA236" i="3"/>
  <c r="AA235" i="3"/>
  <c r="AA234" i="3"/>
  <c r="AA233" i="3"/>
  <c r="AA232" i="3"/>
  <c r="AA231" i="3"/>
  <c r="AA230" i="3"/>
  <c r="AA220" i="3"/>
  <c r="AC220" i="3"/>
  <c r="AA219" i="3"/>
  <c r="AC219" i="3"/>
  <c r="AA218" i="3"/>
  <c r="AC218" i="3"/>
  <c r="AA217" i="3"/>
  <c r="AA216" i="3"/>
  <c r="AA215" i="3"/>
  <c r="AA214" i="3"/>
  <c r="AA213" i="3"/>
  <c r="AA212" i="3"/>
  <c r="AA211" i="3"/>
  <c r="AA210" i="3"/>
  <c r="AA209" i="3"/>
  <c r="AA199" i="3"/>
  <c r="AC199" i="3"/>
  <c r="AA198" i="3"/>
  <c r="AC198" i="3"/>
  <c r="AA197" i="3"/>
  <c r="AC197" i="3"/>
  <c r="AA196" i="3"/>
  <c r="AC196" i="3"/>
  <c r="AA195" i="3"/>
  <c r="AA194" i="3"/>
  <c r="AA193" i="3"/>
  <c r="AA192" i="3"/>
  <c r="AA191" i="3"/>
  <c r="AA190" i="3"/>
  <c r="AA189" i="3"/>
  <c r="AA188" i="3"/>
  <c r="AA178" i="3"/>
  <c r="AC178" i="3"/>
  <c r="AA177" i="3"/>
  <c r="AC177" i="3"/>
  <c r="AA176" i="3"/>
  <c r="AA175" i="3"/>
  <c r="AA174" i="3"/>
  <c r="AA157" i="3"/>
  <c r="AA156" i="3"/>
  <c r="AA155" i="3"/>
  <c r="AA154" i="3"/>
  <c r="AA136" i="3"/>
  <c r="AC136" i="3"/>
  <c r="AA135" i="3"/>
  <c r="AC135" i="3"/>
  <c r="AA134" i="3"/>
  <c r="AC134" i="3"/>
  <c r="AA133" i="3"/>
  <c r="AC133" i="3"/>
  <c r="AA132" i="3"/>
  <c r="AC132" i="3"/>
  <c r="AA115" i="3"/>
  <c r="AC115" i="3"/>
  <c r="AA114" i="3"/>
  <c r="AC114" i="3"/>
  <c r="AA113" i="3"/>
  <c r="AC113" i="3"/>
  <c r="AA112" i="3"/>
  <c r="AA111" i="3"/>
  <c r="AA110" i="3"/>
  <c r="AA94" i="3"/>
  <c r="AA93" i="3"/>
  <c r="AC29" i="3"/>
  <c r="AC30" i="3"/>
  <c r="AC31" i="3"/>
  <c r="AC71" i="3"/>
  <c r="AC72" i="3"/>
  <c r="AC73" i="3"/>
  <c r="AC49" i="3"/>
  <c r="AC50" i="3"/>
  <c r="AC51" i="3"/>
  <c r="AC52" i="3"/>
  <c r="AI266" i="3"/>
  <c r="AG269" i="3"/>
  <c r="AI269" i="3"/>
  <c r="AK269" i="3"/>
  <c r="AN269" i="3"/>
  <c r="AR269" i="3"/>
  <c r="AG272" i="3"/>
  <c r="X272" i="3" s="1"/>
  <c r="AI272" i="3"/>
  <c r="Y272" i="3" s="1"/>
  <c r="AK272" i="3"/>
  <c r="Z272" i="3" s="1"/>
  <c r="AG273" i="3"/>
  <c r="X273" i="3" s="1"/>
  <c r="AI273" i="3"/>
  <c r="Y273" i="3" s="1"/>
  <c r="AK273" i="3"/>
  <c r="Z273" i="3" s="1"/>
  <c r="AG274" i="3"/>
  <c r="X274" i="3" s="1"/>
  <c r="AI274" i="3"/>
  <c r="Y274" i="3" s="1"/>
  <c r="AK274" i="3"/>
  <c r="Z274" i="3" s="1"/>
  <c r="AG275" i="3"/>
  <c r="X275" i="3" s="1"/>
  <c r="AI275" i="3"/>
  <c r="Y275" i="3" s="1"/>
  <c r="AK275" i="3"/>
  <c r="Z275" i="3" s="1"/>
  <c r="AG276" i="3"/>
  <c r="X276" i="3" s="1"/>
  <c r="AI276" i="3"/>
  <c r="Y276" i="3" s="1"/>
  <c r="AK276" i="3"/>
  <c r="Z276" i="3" s="1"/>
  <c r="AG277" i="3"/>
  <c r="X277" i="3" s="1"/>
  <c r="AI277" i="3"/>
  <c r="Y277" i="3" s="1"/>
  <c r="AK277" i="3"/>
  <c r="Z277" i="3" s="1"/>
  <c r="AG278" i="3"/>
  <c r="X278" i="3" s="1"/>
  <c r="AI278" i="3"/>
  <c r="Y278" i="3" s="1"/>
  <c r="AK278" i="3"/>
  <c r="Z278" i="3" s="1"/>
  <c r="AG279" i="3"/>
  <c r="X279" i="3" s="1"/>
  <c r="AI279" i="3"/>
  <c r="Y279" i="3" s="1"/>
  <c r="AK279" i="3"/>
  <c r="Z279" i="3" s="1"/>
  <c r="AG280" i="3"/>
  <c r="X280" i="3" s="1"/>
  <c r="AI280" i="3"/>
  <c r="Y280" i="3" s="1"/>
  <c r="AK280" i="3"/>
  <c r="Z280" i="3" s="1"/>
  <c r="AG281" i="3"/>
  <c r="X281" i="3" s="1"/>
  <c r="AI281" i="3"/>
  <c r="Y281" i="3" s="1"/>
  <c r="AK281" i="3"/>
  <c r="Z281" i="3" s="1"/>
  <c r="AG282" i="3"/>
  <c r="X282" i="3" s="1"/>
  <c r="AI282" i="3"/>
  <c r="Y282" i="3" s="1"/>
  <c r="AK282" i="3"/>
  <c r="Z282" i="3" s="1"/>
  <c r="AG283" i="3"/>
  <c r="X283" i="3" s="1"/>
  <c r="AI283" i="3"/>
  <c r="Y283" i="3" s="1"/>
  <c r="AK283" i="3"/>
  <c r="Z283" i="3" s="1"/>
  <c r="AK262" i="3"/>
  <c r="Z262" i="3" s="1"/>
  <c r="AI262" i="3"/>
  <c r="Y262" i="3" s="1"/>
  <c r="AG262" i="3"/>
  <c r="X262" i="3" s="1"/>
  <c r="AK261" i="3"/>
  <c r="Z261" i="3" s="1"/>
  <c r="AI261" i="3"/>
  <c r="Y261" i="3" s="1"/>
  <c r="AG261" i="3"/>
  <c r="X261" i="3" s="1"/>
  <c r="AK260" i="3"/>
  <c r="Z260" i="3" s="1"/>
  <c r="AI260" i="3"/>
  <c r="Y260" i="3" s="1"/>
  <c r="AG260" i="3"/>
  <c r="X260" i="3" s="1"/>
  <c r="AK259" i="3"/>
  <c r="Z259" i="3" s="1"/>
  <c r="AI259" i="3"/>
  <c r="Y259" i="3" s="1"/>
  <c r="AG259" i="3"/>
  <c r="X259" i="3" s="1"/>
  <c r="AK258" i="3"/>
  <c r="Z258" i="3" s="1"/>
  <c r="AI258" i="3"/>
  <c r="Y258" i="3" s="1"/>
  <c r="AG258" i="3"/>
  <c r="X258" i="3" s="1"/>
  <c r="AK257" i="3"/>
  <c r="Z257" i="3" s="1"/>
  <c r="AI257" i="3"/>
  <c r="Y257" i="3" s="1"/>
  <c r="AG257" i="3"/>
  <c r="X257" i="3" s="1"/>
  <c r="AK256" i="3"/>
  <c r="Z256" i="3" s="1"/>
  <c r="AI256" i="3"/>
  <c r="Y256" i="3" s="1"/>
  <c r="AG256" i="3"/>
  <c r="X256" i="3" s="1"/>
  <c r="AK255" i="3"/>
  <c r="Z255" i="3" s="1"/>
  <c r="AI255" i="3"/>
  <c r="Y255" i="3" s="1"/>
  <c r="AG255" i="3"/>
  <c r="X255" i="3" s="1"/>
  <c r="AK254" i="3"/>
  <c r="Z254" i="3" s="1"/>
  <c r="AI254" i="3"/>
  <c r="Y254" i="3" s="1"/>
  <c r="AG254" i="3"/>
  <c r="X254" i="3" s="1"/>
  <c r="AK253" i="3"/>
  <c r="Z253" i="3" s="1"/>
  <c r="AI253" i="3"/>
  <c r="Y253" i="3" s="1"/>
  <c r="AG253" i="3"/>
  <c r="X253" i="3" s="1"/>
  <c r="AK252" i="3"/>
  <c r="Z252" i="3" s="1"/>
  <c r="AI252" i="3"/>
  <c r="Y252" i="3" s="1"/>
  <c r="AG252" i="3"/>
  <c r="X252" i="3" s="1"/>
  <c r="AK251" i="3"/>
  <c r="Z251" i="3" s="1"/>
  <c r="AI251" i="3"/>
  <c r="Y251" i="3" s="1"/>
  <c r="AG251" i="3"/>
  <c r="X251" i="3" s="1"/>
  <c r="AR248" i="3"/>
  <c r="AN248" i="3"/>
  <c r="AK248" i="3"/>
  <c r="AI248" i="3"/>
  <c r="AG248" i="3"/>
  <c r="AI245" i="3"/>
  <c r="AV250" i="3" s="1"/>
  <c r="AK241" i="3"/>
  <c r="Z241" i="3" s="1"/>
  <c r="AI241" i="3"/>
  <c r="Y241" i="3" s="1"/>
  <c r="AG241" i="3"/>
  <c r="X241" i="3" s="1"/>
  <c r="AK240" i="3"/>
  <c r="Z240" i="3" s="1"/>
  <c r="AI240" i="3"/>
  <c r="Y240" i="3" s="1"/>
  <c r="AG240" i="3"/>
  <c r="X240" i="3" s="1"/>
  <c r="AK239" i="3"/>
  <c r="Z239" i="3" s="1"/>
  <c r="AI239" i="3"/>
  <c r="Y239" i="3" s="1"/>
  <c r="AG239" i="3"/>
  <c r="X239" i="3" s="1"/>
  <c r="AK238" i="3"/>
  <c r="Z238" i="3" s="1"/>
  <c r="AI238" i="3"/>
  <c r="Y238" i="3" s="1"/>
  <c r="AG238" i="3"/>
  <c r="X238" i="3" s="1"/>
  <c r="AK237" i="3"/>
  <c r="Z237" i="3" s="1"/>
  <c r="AI237" i="3"/>
  <c r="Y237" i="3" s="1"/>
  <c r="AG237" i="3"/>
  <c r="X237" i="3" s="1"/>
  <c r="AK236" i="3"/>
  <c r="Z236" i="3" s="1"/>
  <c r="AI236" i="3"/>
  <c r="Y236" i="3" s="1"/>
  <c r="AG236" i="3"/>
  <c r="X236" i="3" s="1"/>
  <c r="AK235" i="3"/>
  <c r="Z235" i="3" s="1"/>
  <c r="AI235" i="3"/>
  <c r="Y235" i="3" s="1"/>
  <c r="AG235" i="3"/>
  <c r="X235" i="3" s="1"/>
  <c r="AK234" i="3"/>
  <c r="Z234" i="3" s="1"/>
  <c r="AI234" i="3"/>
  <c r="Y234" i="3" s="1"/>
  <c r="AG234" i="3"/>
  <c r="X234" i="3" s="1"/>
  <c r="AK233" i="3"/>
  <c r="Z233" i="3" s="1"/>
  <c r="AI233" i="3"/>
  <c r="Y233" i="3" s="1"/>
  <c r="AG233" i="3"/>
  <c r="X233" i="3" s="1"/>
  <c r="AK232" i="3"/>
  <c r="Z232" i="3" s="1"/>
  <c r="AI232" i="3"/>
  <c r="Y232" i="3" s="1"/>
  <c r="AG232" i="3"/>
  <c r="X232" i="3" s="1"/>
  <c r="AK231" i="3"/>
  <c r="Z231" i="3" s="1"/>
  <c r="AI231" i="3"/>
  <c r="Y231" i="3" s="1"/>
  <c r="AG231" i="3"/>
  <c r="X231" i="3" s="1"/>
  <c r="AK230" i="3"/>
  <c r="Z230" i="3" s="1"/>
  <c r="AI230" i="3"/>
  <c r="Y230" i="3" s="1"/>
  <c r="AG230" i="3"/>
  <c r="X230" i="3" s="1"/>
  <c r="AR227" i="3"/>
  <c r="AN227" i="3"/>
  <c r="AK227" i="3"/>
  <c r="AI227" i="3"/>
  <c r="AG227" i="3"/>
  <c r="AI224" i="3"/>
  <c r="AV229" i="3" s="1"/>
  <c r="AK220" i="3"/>
  <c r="Z220" i="3" s="1"/>
  <c r="AI220" i="3"/>
  <c r="Y220" i="3" s="1"/>
  <c r="AG220" i="3"/>
  <c r="X220" i="3" s="1"/>
  <c r="AK219" i="3"/>
  <c r="Z219" i="3" s="1"/>
  <c r="AI219" i="3"/>
  <c r="Y219" i="3" s="1"/>
  <c r="AG219" i="3"/>
  <c r="X219" i="3" s="1"/>
  <c r="AK218" i="3"/>
  <c r="Z218" i="3" s="1"/>
  <c r="AI218" i="3"/>
  <c r="Y218" i="3" s="1"/>
  <c r="AG218" i="3"/>
  <c r="X218" i="3" s="1"/>
  <c r="AK217" i="3"/>
  <c r="Z217" i="3" s="1"/>
  <c r="AI217" i="3"/>
  <c r="Y217" i="3" s="1"/>
  <c r="AG217" i="3"/>
  <c r="X217" i="3" s="1"/>
  <c r="AK216" i="3"/>
  <c r="Z216" i="3" s="1"/>
  <c r="AI216" i="3"/>
  <c r="Y216" i="3" s="1"/>
  <c r="AG216" i="3"/>
  <c r="X216" i="3" s="1"/>
  <c r="AK215" i="3"/>
  <c r="Z215" i="3" s="1"/>
  <c r="AI215" i="3"/>
  <c r="Y215" i="3" s="1"/>
  <c r="AG215" i="3"/>
  <c r="X215" i="3" s="1"/>
  <c r="AK214" i="3"/>
  <c r="Z214" i="3" s="1"/>
  <c r="AI214" i="3"/>
  <c r="Y214" i="3" s="1"/>
  <c r="AG214" i="3"/>
  <c r="X214" i="3" s="1"/>
  <c r="AK213" i="3"/>
  <c r="Z213" i="3" s="1"/>
  <c r="AI213" i="3"/>
  <c r="Y213" i="3" s="1"/>
  <c r="AG213" i="3"/>
  <c r="X213" i="3" s="1"/>
  <c r="AK212" i="3"/>
  <c r="Z212" i="3" s="1"/>
  <c r="AI212" i="3"/>
  <c r="Y212" i="3" s="1"/>
  <c r="AG212" i="3"/>
  <c r="X212" i="3" s="1"/>
  <c r="AK211" i="3"/>
  <c r="Z211" i="3" s="1"/>
  <c r="AI211" i="3"/>
  <c r="Y211" i="3" s="1"/>
  <c r="AG211" i="3"/>
  <c r="X211" i="3" s="1"/>
  <c r="AK210" i="3"/>
  <c r="Z210" i="3" s="1"/>
  <c r="AI210" i="3"/>
  <c r="Y210" i="3" s="1"/>
  <c r="AG210" i="3"/>
  <c r="X210" i="3" s="1"/>
  <c r="AK209" i="3"/>
  <c r="Z209" i="3" s="1"/>
  <c r="AI209" i="3"/>
  <c r="Y209" i="3" s="1"/>
  <c r="AG209" i="3"/>
  <c r="X209" i="3" s="1"/>
  <c r="AR206" i="3"/>
  <c r="AN206" i="3"/>
  <c r="AK206" i="3"/>
  <c r="AI206" i="3"/>
  <c r="AG206" i="3"/>
  <c r="AI203" i="3"/>
  <c r="AV208" i="3" s="1"/>
  <c r="AK199" i="3"/>
  <c r="Z199" i="3" s="1"/>
  <c r="AI199" i="3"/>
  <c r="Y199" i="3" s="1"/>
  <c r="AG199" i="3"/>
  <c r="X199" i="3" s="1"/>
  <c r="AK198" i="3"/>
  <c r="Z198" i="3" s="1"/>
  <c r="AI198" i="3"/>
  <c r="Y198" i="3" s="1"/>
  <c r="AG198" i="3"/>
  <c r="X198" i="3" s="1"/>
  <c r="AK197" i="3"/>
  <c r="Z197" i="3" s="1"/>
  <c r="AI197" i="3"/>
  <c r="Y197" i="3" s="1"/>
  <c r="AG197" i="3"/>
  <c r="X197" i="3" s="1"/>
  <c r="AK196" i="3"/>
  <c r="Z196" i="3" s="1"/>
  <c r="AI196" i="3"/>
  <c r="Y196" i="3" s="1"/>
  <c r="AG196" i="3"/>
  <c r="X196" i="3" s="1"/>
  <c r="AK195" i="3"/>
  <c r="Z195" i="3" s="1"/>
  <c r="AI195" i="3"/>
  <c r="Y195" i="3" s="1"/>
  <c r="AG195" i="3"/>
  <c r="X195" i="3" s="1"/>
  <c r="AK194" i="3"/>
  <c r="Z194" i="3" s="1"/>
  <c r="AI194" i="3"/>
  <c r="Y194" i="3" s="1"/>
  <c r="AG194" i="3"/>
  <c r="X194" i="3" s="1"/>
  <c r="AK193" i="3"/>
  <c r="Z193" i="3" s="1"/>
  <c r="AI193" i="3"/>
  <c r="Y193" i="3" s="1"/>
  <c r="AG193" i="3"/>
  <c r="X193" i="3" s="1"/>
  <c r="AK192" i="3"/>
  <c r="Z192" i="3" s="1"/>
  <c r="AI192" i="3"/>
  <c r="Y192" i="3" s="1"/>
  <c r="AG192" i="3"/>
  <c r="X192" i="3" s="1"/>
  <c r="AK191" i="3"/>
  <c r="Z191" i="3" s="1"/>
  <c r="AI191" i="3"/>
  <c r="Y191" i="3" s="1"/>
  <c r="AG191" i="3"/>
  <c r="X191" i="3" s="1"/>
  <c r="AK190" i="3"/>
  <c r="Z190" i="3" s="1"/>
  <c r="AI190" i="3"/>
  <c r="Y190" i="3" s="1"/>
  <c r="AG190" i="3"/>
  <c r="X190" i="3" s="1"/>
  <c r="AK189" i="3"/>
  <c r="Z189" i="3" s="1"/>
  <c r="AI189" i="3"/>
  <c r="Y189" i="3" s="1"/>
  <c r="AG189" i="3"/>
  <c r="X189" i="3" s="1"/>
  <c r="AK188" i="3"/>
  <c r="Z188" i="3" s="1"/>
  <c r="AI188" i="3"/>
  <c r="Y188" i="3" s="1"/>
  <c r="AG188" i="3"/>
  <c r="X188" i="3" s="1"/>
  <c r="AR185" i="3"/>
  <c r="AN185" i="3"/>
  <c r="AK185" i="3"/>
  <c r="AI185" i="3"/>
  <c r="AG185" i="3"/>
  <c r="AI182" i="3"/>
  <c r="AV187" i="3" s="1"/>
  <c r="AK178" i="3"/>
  <c r="Z178" i="3" s="1"/>
  <c r="AI178" i="3"/>
  <c r="Y178" i="3" s="1"/>
  <c r="AG178" i="3"/>
  <c r="X178" i="3" s="1"/>
  <c r="AK177" i="3"/>
  <c r="Z177" i="3" s="1"/>
  <c r="AI177" i="3"/>
  <c r="Y177" i="3" s="1"/>
  <c r="AG177" i="3"/>
  <c r="X177" i="3" s="1"/>
  <c r="AK176" i="3"/>
  <c r="Z176" i="3" s="1"/>
  <c r="AI176" i="3"/>
  <c r="Y176" i="3" s="1"/>
  <c r="AG176" i="3"/>
  <c r="X176" i="3" s="1"/>
  <c r="AK175" i="3"/>
  <c r="Z175" i="3" s="1"/>
  <c r="AI175" i="3"/>
  <c r="Y175" i="3" s="1"/>
  <c r="AG175" i="3"/>
  <c r="X175" i="3" s="1"/>
  <c r="AK174" i="3"/>
  <c r="Z174" i="3" s="1"/>
  <c r="AI174" i="3"/>
  <c r="Y174" i="3" s="1"/>
  <c r="AG174" i="3"/>
  <c r="X174" i="3" s="1"/>
  <c r="AK173" i="3"/>
  <c r="Z173" i="3" s="1"/>
  <c r="AI173" i="3"/>
  <c r="Y173" i="3" s="1"/>
  <c r="AG173" i="3"/>
  <c r="X173" i="3" s="1"/>
  <c r="AK172" i="3"/>
  <c r="Z172" i="3" s="1"/>
  <c r="AI172" i="3"/>
  <c r="Y172" i="3" s="1"/>
  <c r="AG172" i="3"/>
  <c r="X172" i="3" s="1"/>
  <c r="AK171" i="3"/>
  <c r="Z171" i="3" s="1"/>
  <c r="AI171" i="3"/>
  <c r="Y171" i="3" s="1"/>
  <c r="AG171" i="3"/>
  <c r="X171" i="3" s="1"/>
  <c r="AK170" i="3"/>
  <c r="Z170" i="3" s="1"/>
  <c r="AI170" i="3"/>
  <c r="Y170" i="3" s="1"/>
  <c r="AG170" i="3"/>
  <c r="X170" i="3" s="1"/>
  <c r="AK169" i="3"/>
  <c r="Z169" i="3" s="1"/>
  <c r="AI169" i="3"/>
  <c r="Y169" i="3" s="1"/>
  <c r="AG169" i="3"/>
  <c r="X169" i="3" s="1"/>
  <c r="AK168" i="3"/>
  <c r="Z168" i="3" s="1"/>
  <c r="AI168" i="3"/>
  <c r="Y168" i="3" s="1"/>
  <c r="AG168" i="3"/>
  <c r="X168" i="3" s="1"/>
  <c r="AK167" i="3"/>
  <c r="Z167" i="3" s="1"/>
  <c r="AI167" i="3"/>
  <c r="Y167" i="3" s="1"/>
  <c r="AG167" i="3"/>
  <c r="X167" i="3" s="1"/>
  <c r="AR164" i="3"/>
  <c r="AN164" i="3"/>
  <c r="AK164" i="3"/>
  <c r="AI164" i="3"/>
  <c r="AG164" i="3"/>
  <c r="AI161" i="3"/>
  <c r="AV166" i="3" s="1"/>
  <c r="AK157" i="3"/>
  <c r="Z157" i="3" s="1"/>
  <c r="AI157" i="3"/>
  <c r="Y157" i="3" s="1"/>
  <c r="AG157" i="3"/>
  <c r="X157" i="3" s="1"/>
  <c r="AK156" i="3"/>
  <c r="Z156" i="3" s="1"/>
  <c r="AI156" i="3"/>
  <c r="Y156" i="3" s="1"/>
  <c r="AG156" i="3"/>
  <c r="X156" i="3" s="1"/>
  <c r="AK155" i="3"/>
  <c r="Z155" i="3" s="1"/>
  <c r="AI155" i="3"/>
  <c r="Y155" i="3" s="1"/>
  <c r="AG155" i="3"/>
  <c r="X155" i="3" s="1"/>
  <c r="AK154" i="3"/>
  <c r="Z154" i="3" s="1"/>
  <c r="AI154" i="3"/>
  <c r="Y154" i="3" s="1"/>
  <c r="AG154" i="3"/>
  <c r="X154" i="3" s="1"/>
  <c r="AK153" i="3"/>
  <c r="Z153" i="3" s="1"/>
  <c r="AI153" i="3"/>
  <c r="Y153" i="3" s="1"/>
  <c r="AG153" i="3"/>
  <c r="X153" i="3" s="1"/>
  <c r="AK152" i="3"/>
  <c r="Z152" i="3" s="1"/>
  <c r="AI152" i="3"/>
  <c r="Y152" i="3" s="1"/>
  <c r="AG152" i="3"/>
  <c r="X152" i="3" s="1"/>
  <c r="AK151" i="3"/>
  <c r="Z151" i="3" s="1"/>
  <c r="AI151" i="3"/>
  <c r="Y151" i="3" s="1"/>
  <c r="AG151" i="3"/>
  <c r="X151" i="3" s="1"/>
  <c r="AK150" i="3"/>
  <c r="Z150" i="3" s="1"/>
  <c r="AI150" i="3"/>
  <c r="Y150" i="3" s="1"/>
  <c r="AG150" i="3"/>
  <c r="X150" i="3" s="1"/>
  <c r="AK149" i="3"/>
  <c r="Z149" i="3" s="1"/>
  <c r="AI149" i="3"/>
  <c r="Y149" i="3" s="1"/>
  <c r="AG149" i="3"/>
  <c r="X149" i="3" s="1"/>
  <c r="AK148" i="3"/>
  <c r="Z148" i="3" s="1"/>
  <c r="AI148" i="3"/>
  <c r="Y148" i="3" s="1"/>
  <c r="AG148" i="3"/>
  <c r="X148" i="3" s="1"/>
  <c r="AK147" i="3"/>
  <c r="Z147" i="3" s="1"/>
  <c r="AI147" i="3"/>
  <c r="Y147" i="3" s="1"/>
  <c r="AG147" i="3"/>
  <c r="X147" i="3" s="1"/>
  <c r="AK146" i="3"/>
  <c r="Z146" i="3" s="1"/>
  <c r="AI146" i="3"/>
  <c r="Y146" i="3" s="1"/>
  <c r="AG146" i="3"/>
  <c r="X146" i="3" s="1"/>
  <c r="AR143" i="3"/>
  <c r="AN143" i="3"/>
  <c r="AK143" i="3"/>
  <c r="AI143" i="3"/>
  <c r="AG143" i="3"/>
  <c r="AI140" i="3"/>
  <c r="AV145" i="3" s="1"/>
  <c r="B157" i="3" l="1"/>
  <c r="B156" i="3"/>
  <c r="B155" i="3"/>
  <c r="B154" i="3"/>
  <c r="B153" i="3"/>
  <c r="B152" i="3"/>
  <c r="B151" i="3"/>
  <c r="B150" i="3"/>
  <c r="B149" i="3"/>
  <c r="B148" i="3"/>
  <c r="B147" i="3"/>
  <c r="B146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AV271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AV313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AV430" i="3"/>
  <c r="AV429" i="3"/>
  <c r="AV428" i="3"/>
  <c r="AV427" i="3"/>
  <c r="AV426" i="3"/>
  <c r="AV425" i="3"/>
  <c r="AV424" i="3"/>
  <c r="AV423" i="3"/>
  <c r="AV422" i="3"/>
  <c r="AV421" i="3"/>
  <c r="AV420" i="3"/>
  <c r="AV419" i="3"/>
  <c r="AV409" i="3"/>
  <c r="AV408" i="3"/>
  <c r="AV407" i="3"/>
  <c r="AV406" i="3"/>
  <c r="AV405" i="3"/>
  <c r="AV404" i="3"/>
  <c r="AV403" i="3"/>
  <c r="AV402" i="3"/>
  <c r="AV401" i="3"/>
  <c r="AV400" i="3"/>
  <c r="AV399" i="3"/>
  <c r="AV398" i="3"/>
  <c r="AV388" i="3"/>
  <c r="AV387" i="3"/>
  <c r="AV386" i="3"/>
  <c r="AV385" i="3"/>
  <c r="AV384" i="3"/>
  <c r="AV383" i="3"/>
  <c r="AV382" i="3"/>
  <c r="AV381" i="3"/>
  <c r="AV380" i="3"/>
  <c r="AV379" i="3"/>
  <c r="AV378" i="3"/>
  <c r="AV377" i="3"/>
  <c r="AV367" i="3"/>
  <c r="AV366" i="3"/>
  <c r="AV365" i="3"/>
  <c r="AV364" i="3"/>
  <c r="AV363" i="3"/>
  <c r="AV362" i="3"/>
  <c r="AV361" i="3"/>
  <c r="AV360" i="3"/>
  <c r="AV359" i="3"/>
  <c r="AV358" i="3"/>
  <c r="AV357" i="3"/>
  <c r="AV356" i="3"/>
  <c r="AV346" i="3"/>
  <c r="AV345" i="3"/>
  <c r="AV344" i="3"/>
  <c r="AV343" i="3"/>
  <c r="AV342" i="3"/>
  <c r="AV341" i="3"/>
  <c r="AV340" i="3"/>
  <c r="AV339" i="3"/>
  <c r="AV338" i="3"/>
  <c r="AV337" i="3"/>
  <c r="AV336" i="3"/>
  <c r="AV335" i="3"/>
  <c r="AV325" i="3"/>
  <c r="AV324" i="3"/>
  <c r="AV323" i="3"/>
  <c r="AV322" i="3"/>
  <c r="AV321" i="3"/>
  <c r="AV320" i="3"/>
  <c r="AV319" i="3"/>
  <c r="AV318" i="3"/>
  <c r="AV317" i="3"/>
  <c r="AV316" i="3"/>
  <c r="AV315" i="3"/>
  <c r="AV314" i="3"/>
  <c r="AV304" i="3"/>
  <c r="AV303" i="3"/>
  <c r="AV302" i="3"/>
  <c r="AV301" i="3"/>
  <c r="AC301" i="3" s="1"/>
  <c r="AV300" i="3"/>
  <c r="AC300" i="3" s="1"/>
  <c r="AV299" i="3"/>
  <c r="AC299" i="3" s="1"/>
  <c r="AV298" i="3"/>
  <c r="AC298" i="3" s="1"/>
  <c r="AV297" i="3"/>
  <c r="AC297" i="3" s="1"/>
  <c r="AV296" i="3"/>
  <c r="AC296" i="3" s="1"/>
  <c r="AV295" i="3"/>
  <c r="AC295" i="3" s="1"/>
  <c r="AV294" i="3"/>
  <c r="AC294" i="3" s="1"/>
  <c r="AV293" i="3"/>
  <c r="AC293" i="3" s="1"/>
  <c r="AV283" i="3"/>
  <c r="AV282" i="3"/>
  <c r="AV281" i="3"/>
  <c r="AV280" i="3"/>
  <c r="AV279" i="3"/>
  <c r="AV278" i="3"/>
  <c r="AV277" i="3"/>
  <c r="AV276" i="3"/>
  <c r="AV275" i="3"/>
  <c r="AV274" i="3"/>
  <c r="AV273" i="3"/>
  <c r="AV272" i="3"/>
  <c r="AV262" i="3"/>
  <c r="AV261" i="3"/>
  <c r="AV260" i="3"/>
  <c r="AV259" i="3"/>
  <c r="AV258" i="3"/>
  <c r="AV257" i="3"/>
  <c r="AV256" i="3"/>
  <c r="AV255" i="3"/>
  <c r="AV254" i="3"/>
  <c r="AV253" i="3"/>
  <c r="AV252" i="3"/>
  <c r="AV251" i="3"/>
  <c r="AV241" i="3"/>
  <c r="AV240" i="3"/>
  <c r="AV239" i="3"/>
  <c r="AV238" i="3"/>
  <c r="AV237" i="3"/>
  <c r="AV236" i="3"/>
  <c r="AC236" i="3" s="1"/>
  <c r="AV235" i="3"/>
  <c r="AC235" i="3" s="1"/>
  <c r="AV234" i="3"/>
  <c r="AV233" i="3"/>
  <c r="AV232" i="3"/>
  <c r="AV231" i="3"/>
  <c r="AV230" i="3"/>
  <c r="AV220" i="3"/>
  <c r="AV219" i="3"/>
  <c r="AV218" i="3"/>
  <c r="AV217" i="3"/>
  <c r="AV216" i="3"/>
  <c r="AV215" i="3"/>
  <c r="AV214" i="3"/>
  <c r="AV213" i="3"/>
  <c r="AV212" i="3"/>
  <c r="AV211" i="3"/>
  <c r="AV210" i="3"/>
  <c r="AV209" i="3"/>
  <c r="AV199" i="3"/>
  <c r="AV198" i="3"/>
  <c r="AV197" i="3"/>
  <c r="AV196" i="3"/>
  <c r="AV195" i="3"/>
  <c r="AV194" i="3"/>
  <c r="AV193" i="3"/>
  <c r="AV192" i="3"/>
  <c r="AV191" i="3"/>
  <c r="AV190" i="3"/>
  <c r="AV189" i="3"/>
  <c r="AV188" i="3"/>
  <c r="AV178" i="3"/>
  <c r="AV177" i="3"/>
  <c r="AV176" i="3"/>
  <c r="AC176" i="3" s="1"/>
  <c r="AV175" i="3"/>
  <c r="AC175" i="3" s="1"/>
  <c r="AV174" i="3"/>
  <c r="AV173" i="3"/>
  <c r="AV172" i="3"/>
  <c r="AV171" i="3"/>
  <c r="AV170" i="3"/>
  <c r="AV169" i="3"/>
  <c r="AV168" i="3"/>
  <c r="AV167" i="3"/>
  <c r="AV157" i="3"/>
  <c r="AC157" i="3" s="1"/>
  <c r="AV156" i="3"/>
  <c r="AC156" i="3" s="1"/>
  <c r="AV155" i="3"/>
  <c r="AC155" i="3" s="1"/>
  <c r="AV154" i="3"/>
  <c r="AC154" i="3" s="1"/>
  <c r="AV153" i="3"/>
  <c r="AV152" i="3"/>
  <c r="AV151" i="3"/>
  <c r="AV150" i="3"/>
  <c r="AV149" i="3"/>
  <c r="AV148" i="3"/>
  <c r="AV147" i="3"/>
  <c r="AV146" i="3"/>
  <c r="AK136" i="3"/>
  <c r="Z136" i="3" s="1"/>
  <c r="AI136" i="3"/>
  <c r="Y136" i="3" s="1"/>
  <c r="AG136" i="3"/>
  <c r="X136" i="3" s="1"/>
  <c r="AK135" i="3"/>
  <c r="Z135" i="3" s="1"/>
  <c r="AI135" i="3"/>
  <c r="Y135" i="3" s="1"/>
  <c r="AG135" i="3"/>
  <c r="X135" i="3" s="1"/>
  <c r="AK134" i="3"/>
  <c r="Z134" i="3" s="1"/>
  <c r="AI134" i="3"/>
  <c r="Y134" i="3" s="1"/>
  <c r="AG134" i="3"/>
  <c r="X134" i="3" s="1"/>
  <c r="AK133" i="3"/>
  <c r="Z133" i="3" s="1"/>
  <c r="AI133" i="3"/>
  <c r="Y133" i="3" s="1"/>
  <c r="AG133" i="3"/>
  <c r="X133" i="3" s="1"/>
  <c r="AK132" i="3"/>
  <c r="Z132" i="3" s="1"/>
  <c r="AI132" i="3"/>
  <c r="Y132" i="3" s="1"/>
  <c r="AG132" i="3"/>
  <c r="X132" i="3" s="1"/>
  <c r="AK131" i="3"/>
  <c r="Z131" i="3" s="1"/>
  <c r="AI131" i="3"/>
  <c r="Y131" i="3" s="1"/>
  <c r="AG131" i="3"/>
  <c r="X131" i="3" s="1"/>
  <c r="AK130" i="3"/>
  <c r="Z130" i="3" s="1"/>
  <c r="AI130" i="3"/>
  <c r="Y130" i="3" s="1"/>
  <c r="AG130" i="3"/>
  <c r="X130" i="3" s="1"/>
  <c r="AK129" i="3"/>
  <c r="Z129" i="3" s="1"/>
  <c r="AI129" i="3"/>
  <c r="Y129" i="3" s="1"/>
  <c r="AG129" i="3"/>
  <c r="X129" i="3" s="1"/>
  <c r="AK128" i="3"/>
  <c r="Z128" i="3" s="1"/>
  <c r="AI128" i="3"/>
  <c r="Y128" i="3" s="1"/>
  <c r="AG128" i="3"/>
  <c r="X128" i="3" s="1"/>
  <c r="AK127" i="3"/>
  <c r="Z127" i="3" s="1"/>
  <c r="AI127" i="3"/>
  <c r="Y127" i="3" s="1"/>
  <c r="AG127" i="3"/>
  <c r="X127" i="3" s="1"/>
  <c r="AK126" i="3"/>
  <c r="Z126" i="3" s="1"/>
  <c r="AI126" i="3"/>
  <c r="Y126" i="3" s="1"/>
  <c r="AG126" i="3"/>
  <c r="X126" i="3" s="1"/>
  <c r="AK125" i="3"/>
  <c r="Z125" i="3" s="1"/>
  <c r="AI125" i="3"/>
  <c r="Y125" i="3" s="1"/>
  <c r="AG125" i="3"/>
  <c r="X125" i="3" s="1"/>
  <c r="AR122" i="3"/>
  <c r="AN122" i="3"/>
  <c r="AK122" i="3"/>
  <c r="AI122" i="3"/>
  <c r="AG122" i="3"/>
  <c r="AI119" i="3"/>
  <c r="AV124" i="3" s="1"/>
  <c r="AK115" i="3"/>
  <c r="Z115" i="3" s="1"/>
  <c r="AI115" i="3"/>
  <c r="Y115" i="3" s="1"/>
  <c r="AG115" i="3"/>
  <c r="X115" i="3" s="1"/>
  <c r="AK114" i="3"/>
  <c r="Z114" i="3" s="1"/>
  <c r="AI114" i="3"/>
  <c r="Y114" i="3" s="1"/>
  <c r="AG114" i="3"/>
  <c r="X114" i="3" s="1"/>
  <c r="AK113" i="3"/>
  <c r="Z113" i="3" s="1"/>
  <c r="AI113" i="3"/>
  <c r="Y113" i="3" s="1"/>
  <c r="AG113" i="3"/>
  <c r="X113" i="3" s="1"/>
  <c r="AK112" i="3"/>
  <c r="Z112" i="3" s="1"/>
  <c r="AI112" i="3"/>
  <c r="Y112" i="3" s="1"/>
  <c r="AG112" i="3"/>
  <c r="X112" i="3" s="1"/>
  <c r="AK111" i="3"/>
  <c r="Z111" i="3" s="1"/>
  <c r="AI111" i="3"/>
  <c r="Y111" i="3" s="1"/>
  <c r="AG111" i="3"/>
  <c r="X111" i="3" s="1"/>
  <c r="AK110" i="3"/>
  <c r="Z110" i="3" s="1"/>
  <c r="AI110" i="3"/>
  <c r="Y110" i="3" s="1"/>
  <c r="AG110" i="3"/>
  <c r="X110" i="3" s="1"/>
  <c r="AK109" i="3"/>
  <c r="Z109" i="3" s="1"/>
  <c r="AI109" i="3"/>
  <c r="Y109" i="3" s="1"/>
  <c r="AG109" i="3"/>
  <c r="X109" i="3" s="1"/>
  <c r="AK108" i="3"/>
  <c r="Z108" i="3" s="1"/>
  <c r="AI108" i="3"/>
  <c r="Y108" i="3" s="1"/>
  <c r="AG108" i="3"/>
  <c r="X108" i="3" s="1"/>
  <c r="AK107" i="3"/>
  <c r="Z107" i="3" s="1"/>
  <c r="AI107" i="3"/>
  <c r="Y107" i="3" s="1"/>
  <c r="AG107" i="3"/>
  <c r="X107" i="3" s="1"/>
  <c r="AK106" i="3"/>
  <c r="Z106" i="3" s="1"/>
  <c r="AI106" i="3"/>
  <c r="Y106" i="3" s="1"/>
  <c r="AG106" i="3"/>
  <c r="X106" i="3" s="1"/>
  <c r="AK105" i="3"/>
  <c r="Z105" i="3" s="1"/>
  <c r="AI105" i="3"/>
  <c r="Y105" i="3" s="1"/>
  <c r="AG105" i="3"/>
  <c r="X105" i="3" s="1"/>
  <c r="AK104" i="3"/>
  <c r="Z104" i="3" s="1"/>
  <c r="AI104" i="3"/>
  <c r="Y104" i="3" s="1"/>
  <c r="AG104" i="3"/>
  <c r="X104" i="3" s="1"/>
  <c r="AR101" i="3"/>
  <c r="AN101" i="3"/>
  <c r="AK101" i="3"/>
  <c r="AI101" i="3"/>
  <c r="AG101" i="3"/>
  <c r="AI98" i="3"/>
  <c r="AV103" i="3" s="1"/>
  <c r="AI77" i="3"/>
  <c r="AV82" i="3" s="1"/>
  <c r="AI56" i="3"/>
  <c r="AV61" i="3" s="1"/>
  <c r="AI35" i="3"/>
  <c r="AV40" i="3" s="1"/>
  <c r="AV42" i="3" s="1"/>
  <c r="AO42" i="3" s="1"/>
  <c r="AI14" i="3"/>
  <c r="AV19" i="3" s="1"/>
  <c r="AK94" i="3"/>
  <c r="Z94" i="3" s="1"/>
  <c r="AI94" i="3"/>
  <c r="Y94" i="3" s="1"/>
  <c r="AK93" i="3"/>
  <c r="Z93" i="3" s="1"/>
  <c r="AI93" i="3"/>
  <c r="Y93" i="3" s="1"/>
  <c r="AK92" i="3"/>
  <c r="Z92" i="3" s="1"/>
  <c r="AI92" i="3"/>
  <c r="Y92" i="3" s="1"/>
  <c r="AK91" i="3"/>
  <c r="Z91" i="3" s="1"/>
  <c r="AI91" i="3"/>
  <c r="Y91" i="3" s="1"/>
  <c r="AK90" i="3"/>
  <c r="Z90" i="3" s="1"/>
  <c r="AI90" i="3"/>
  <c r="Y90" i="3" s="1"/>
  <c r="AK89" i="3"/>
  <c r="Z89" i="3" s="1"/>
  <c r="AI89" i="3"/>
  <c r="Y89" i="3" s="1"/>
  <c r="AK88" i="3"/>
  <c r="Z88" i="3" s="1"/>
  <c r="AI88" i="3"/>
  <c r="Y88" i="3" s="1"/>
  <c r="AK87" i="3"/>
  <c r="Z87" i="3" s="1"/>
  <c r="AI87" i="3"/>
  <c r="Y87" i="3" s="1"/>
  <c r="AK86" i="3"/>
  <c r="Z86" i="3" s="1"/>
  <c r="AI86" i="3"/>
  <c r="Y86" i="3" s="1"/>
  <c r="AK85" i="3"/>
  <c r="Z85" i="3" s="1"/>
  <c r="AI85" i="3"/>
  <c r="Y85" i="3" s="1"/>
  <c r="AK84" i="3"/>
  <c r="Z84" i="3" s="1"/>
  <c r="AI84" i="3"/>
  <c r="Y84" i="3" s="1"/>
  <c r="AK83" i="3"/>
  <c r="Z83" i="3" s="1"/>
  <c r="AI83" i="3"/>
  <c r="Y83" i="3" s="1"/>
  <c r="AR80" i="3"/>
  <c r="AN80" i="3"/>
  <c r="AK80" i="3"/>
  <c r="AI80" i="3"/>
  <c r="AG80" i="3"/>
  <c r="AG69" i="3"/>
  <c r="X69" i="3" s="1"/>
  <c r="AA73" i="3"/>
  <c r="AK73" i="3"/>
  <c r="Z73" i="3" s="1"/>
  <c r="AI73" i="3"/>
  <c r="Y73" i="3" s="1"/>
  <c r="AG73" i="3"/>
  <c r="X73" i="3" s="1"/>
  <c r="AA72" i="3"/>
  <c r="AK72" i="3"/>
  <c r="Z72" i="3" s="1"/>
  <c r="AI72" i="3"/>
  <c r="Y72" i="3" s="1"/>
  <c r="AG72" i="3"/>
  <c r="X72" i="3" s="1"/>
  <c r="AA71" i="3"/>
  <c r="AK71" i="3"/>
  <c r="Z71" i="3" s="1"/>
  <c r="AI71" i="3"/>
  <c r="Y71" i="3" s="1"/>
  <c r="AG71" i="3"/>
  <c r="X71" i="3" s="1"/>
  <c r="AA70" i="3"/>
  <c r="AK70" i="3"/>
  <c r="Z70" i="3" s="1"/>
  <c r="AI70" i="3"/>
  <c r="Y70" i="3" s="1"/>
  <c r="AG70" i="3"/>
  <c r="X70" i="3" s="1"/>
  <c r="AA69" i="3"/>
  <c r="AK69" i="3"/>
  <c r="Z69" i="3" s="1"/>
  <c r="AI69" i="3"/>
  <c r="Y69" i="3" s="1"/>
  <c r="AK68" i="3"/>
  <c r="Z68" i="3" s="1"/>
  <c r="AI68" i="3"/>
  <c r="Y68" i="3" s="1"/>
  <c r="AG68" i="3"/>
  <c r="X68" i="3" s="1"/>
  <c r="AK67" i="3"/>
  <c r="Z67" i="3" s="1"/>
  <c r="AI67" i="3"/>
  <c r="Y67" i="3" s="1"/>
  <c r="AG67" i="3"/>
  <c r="X67" i="3" s="1"/>
  <c r="AK66" i="3"/>
  <c r="Z66" i="3" s="1"/>
  <c r="AI66" i="3"/>
  <c r="Y66" i="3" s="1"/>
  <c r="AG66" i="3"/>
  <c r="X66" i="3" s="1"/>
  <c r="AK65" i="3"/>
  <c r="Z65" i="3" s="1"/>
  <c r="AI65" i="3"/>
  <c r="Y65" i="3" s="1"/>
  <c r="AG65" i="3"/>
  <c r="X65" i="3" s="1"/>
  <c r="AK64" i="3"/>
  <c r="Z64" i="3" s="1"/>
  <c r="AI64" i="3"/>
  <c r="Y64" i="3" s="1"/>
  <c r="AG64" i="3"/>
  <c r="X64" i="3" s="1"/>
  <c r="AK63" i="3"/>
  <c r="Z63" i="3" s="1"/>
  <c r="AI63" i="3"/>
  <c r="Y63" i="3" s="1"/>
  <c r="AG63" i="3"/>
  <c r="X63" i="3" s="1"/>
  <c r="AK62" i="3"/>
  <c r="Z62" i="3" s="1"/>
  <c r="AI62" i="3"/>
  <c r="Y62" i="3" s="1"/>
  <c r="AG62" i="3"/>
  <c r="X62" i="3" s="1"/>
  <c r="AR59" i="3"/>
  <c r="AN59" i="3"/>
  <c r="AK59" i="3"/>
  <c r="AI59" i="3"/>
  <c r="AG59" i="3"/>
  <c r="AR38" i="3"/>
  <c r="AN38" i="3"/>
  <c r="AK38" i="3"/>
  <c r="AI38" i="3"/>
  <c r="AG38" i="3"/>
  <c r="AN17" i="3"/>
  <c r="AK17" i="3"/>
  <c r="AI17" i="3"/>
  <c r="AG17" i="3"/>
  <c r="AA52" i="3"/>
  <c r="AK52" i="3"/>
  <c r="Z52" i="3" s="1"/>
  <c r="AI52" i="3"/>
  <c r="Y52" i="3" s="1"/>
  <c r="AG52" i="3"/>
  <c r="X52" i="3" s="1"/>
  <c r="AA51" i="3"/>
  <c r="AK51" i="3"/>
  <c r="Z51" i="3" s="1"/>
  <c r="AI51" i="3"/>
  <c r="Y51" i="3" s="1"/>
  <c r="AG51" i="3"/>
  <c r="X51" i="3" s="1"/>
  <c r="AA50" i="3"/>
  <c r="AK50" i="3"/>
  <c r="Z50" i="3" s="1"/>
  <c r="AI50" i="3"/>
  <c r="Y50" i="3" s="1"/>
  <c r="AG50" i="3"/>
  <c r="X50" i="3" s="1"/>
  <c r="AA49" i="3"/>
  <c r="AK49" i="3"/>
  <c r="Z49" i="3" s="1"/>
  <c r="AI49" i="3"/>
  <c r="Y49" i="3" s="1"/>
  <c r="AG49" i="3"/>
  <c r="X49" i="3" s="1"/>
  <c r="AK48" i="3"/>
  <c r="Z48" i="3" s="1"/>
  <c r="AI48" i="3"/>
  <c r="Y48" i="3" s="1"/>
  <c r="AG48" i="3"/>
  <c r="X48" i="3" s="1"/>
  <c r="AK47" i="3"/>
  <c r="Z47" i="3" s="1"/>
  <c r="AI47" i="3"/>
  <c r="Y47" i="3" s="1"/>
  <c r="AG47" i="3"/>
  <c r="X47" i="3" s="1"/>
  <c r="AK46" i="3"/>
  <c r="Z46" i="3" s="1"/>
  <c r="AI46" i="3"/>
  <c r="Y46" i="3" s="1"/>
  <c r="AG46" i="3"/>
  <c r="X46" i="3" s="1"/>
  <c r="AK45" i="3"/>
  <c r="Z45" i="3" s="1"/>
  <c r="AI45" i="3"/>
  <c r="Y45" i="3" s="1"/>
  <c r="AG45" i="3"/>
  <c r="X45" i="3" s="1"/>
  <c r="AK44" i="3"/>
  <c r="Z44" i="3" s="1"/>
  <c r="AI44" i="3"/>
  <c r="Y44" i="3" s="1"/>
  <c r="AG44" i="3"/>
  <c r="X44" i="3" s="1"/>
  <c r="AK43" i="3"/>
  <c r="Z43" i="3" s="1"/>
  <c r="AI43" i="3"/>
  <c r="Y43" i="3" s="1"/>
  <c r="AG43" i="3"/>
  <c r="X43" i="3" s="1"/>
  <c r="AK42" i="3"/>
  <c r="Z42" i="3" s="1"/>
  <c r="AI42" i="3"/>
  <c r="Y42" i="3" s="1"/>
  <c r="AG42" i="3"/>
  <c r="X42" i="3" s="1"/>
  <c r="AK41" i="3"/>
  <c r="Z41" i="3" s="1"/>
  <c r="AI41" i="3"/>
  <c r="Y41" i="3" s="1"/>
  <c r="AG41" i="3"/>
  <c r="X41" i="3" s="1"/>
  <c r="AK21" i="3"/>
  <c r="Z21" i="3" s="1"/>
  <c r="AK22" i="3"/>
  <c r="Z22" i="3" s="1"/>
  <c r="AK23" i="3"/>
  <c r="Z23" i="3" s="1"/>
  <c r="AK24" i="3"/>
  <c r="Z24" i="3" s="1"/>
  <c r="AK25" i="3"/>
  <c r="Z25" i="3" s="1"/>
  <c r="AK26" i="3"/>
  <c r="Z26" i="3" s="1"/>
  <c r="AK27" i="3"/>
  <c r="Z27" i="3" s="1"/>
  <c r="AK28" i="3"/>
  <c r="Z28" i="3" s="1"/>
  <c r="AK29" i="3"/>
  <c r="Z29" i="3" s="1"/>
  <c r="AK30" i="3"/>
  <c r="Z30" i="3" s="1"/>
  <c r="AK31" i="3"/>
  <c r="Z31" i="3" s="1"/>
  <c r="AI31" i="3"/>
  <c r="Y31" i="3" s="1"/>
  <c r="AI21" i="3"/>
  <c r="Y21" i="3" s="1"/>
  <c r="AI22" i="3"/>
  <c r="Y22" i="3" s="1"/>
  <c r="AI23" i="3"/>
  <c r="Y23" i="3" s="1"/>
  <c r="AI24" i="3"/>
  <c r="Y24" i="3" s="1"/>
  <c r="AI25" i="3"/>
  <c r="Y25" i="3" s="1"/>
  <c r="AI26" i="3"/>
  <c r="Y26" i="3" s="1"/>
  <c r="AI27" i="3"/>
  <c r="Y27" i="3" s="1"/>
  <c r="AI28" i="3"/>
  <c r="Y28" i="3" s="1"/>
  <c r="AI29" i="3"/>
  <c r="Y29" i="3" s="1"/>
  <c r="AI30" i="3"/>
  <c r="Y30" i="3" s="1"/>
  <c r="AG21" i="3"/>
  <c r="X21" i="3" s="1"/>
  <c r="AG22" i="3"/>
  <c r="X22" i="3" s="1"/>
  <c r="AG23" i="3"/>
  <c r="X23" i="3" s="1"/>
  <c r="AG24" i="3"/>
  <c r="X24" i="3" s="1"/>
  <c r="AG25" i="3"/>
  <c r="X25" i="3" s="1"/>
  <c r="AG26" i="3"/>
  <c r="X26" i="3" s="1"/>
  <c r="AG27" i="3"/>
  <c r="X27" i="3" s="1"/>
  <c r="AG28" i="3"/>
  <c r="X28" i="3" s="1"/>
  <c r="AG29" i="3"/>
  <c r="X29" i="3" s="1"/>
  <c r="AG30" i="3"/>
  <c r="X30" i="3" s="1"/>
  <c r="AG31" i="3"/>
  <c r="X31" i="3" s="1"/>
  <c r="AK20" i="3"/>
  <c r="Z20" i="3" s="1"/>
  <c r="AI20" i="3"/>
  <c r="Y20" i="3" s="1"/>
  <c r="AG20" i="3"/>
  <c r="X20" i="3" s="1"/>
  <c r="AA167" i="3" l="1"/>
  <c r="AN167" i="3"/>
  <c r="AA168" i="3"/>
  <c r="AN168" i="3"/>
  <c r="AA169" i="3"/>
  <c r="AN169" i="3"/>
  <c r="AA170" i="3"/>
  <c r="AN170" i="3"/>
  <c r="AA171" i="3"/>
  <c r="AN171" i="3"/>
  <c r="AA172" i="3"/>
  <c r="AN172" i="3"/>
  <c r="AA173" i="3"/>
  <c r="AN173" i="3"/>
  <c r="AA146" i="3"/>
  <c r="AN146" i="3"/>
  <c r="AA147" i="3"/>
  <c r="AN147" i="3"/>
  <c r="AA148" i="3"/>
  <c r="AN148" i="3"/>
  <c r="AA149" i="3"/>
  <c r="AN149" i="3"/>
  <c r="AA150" i="3"/>
  <c r="AN150" i="3"/>
  <c r="AA151" i="3"/>
  <c r="AN151" i="3"/>
  <c r="AA152" i="3"/>
  <c r="AN152" i="3"/>
  <c r="AA153" i="3"/>
  <c r="AN153" i="3"/>
  <c r="AC153" i="3" s="1"/>
  <c r="AA42" i="3"/>
  <c r="AN42" i="3"/>
  <c r="AV20" i="3"/>
  <c r="AO20" i="3" s="1"/>
  <c r="AV21" i="3"/>
  <c r="AO21" i="3" s="1"/>
  <c r="AV22" i="3"/>
  <c r="AV23" i="3"/>
  <c r="AO23" i="3" s="1"/>
  <c r="AV24" i="3"/>
  <c r="AO24" i="3" s="1"/>
  <c r="AV25" i="3"/>
  <c r="AV26" i="3"/>
  <c r="AV27" i="3"/>
  <c r="AV28" i="3"/>
  <c r="AV29" i="3"/>
  <c r="AV30" i="3"/>
  <c r="AV31" i="3"/>
  <c r="AC146" i="3"/>
  <c r="AC147" i="3"/>
  <c r="AC148" i="3"/>
  <c r="AC149" i="3"/>
  <c r="AC150" i="3"/>
  <c r="AC151" i="3"/>
  <c r="AC152" i="3"/>
  <c r="AC167" i="3"/>
  <c r="AC168" i="3"/>
  <c r="AC169" i="3"/>
  <c r="AC170" i="3"/>
  <c r="AC171" i="3"/>
  <c r="AC172" i="3"/>
  <c r="AC173" i="3"/>
  <c r="AC174" i="3"/>
  <c r="AC188" i="3"/>
  <c r="AC189" i="3"/>
  <c r="AC190" i="3"/>
  <c r="AC191" i="3"/>
  <c r="AC192" i="3"/>
  <c r="AC193" i="3"/>
  <c r="AC194" i="3"/>
  <c r="AC195" i="3"/>
  <c r="AC209" i="3"/>
  <c r="AC210" i="3"/>
  <c r="AC211" i="3"/>
  <c r="AC212" i="3"/>
  <c r="AC213" i="3"/>
  <c r="AC214" i="3"/>
  <c r="AC215" i="3"/>
  <c r="AC216" i="3"/>
  <c r="AC217" i="3"/>
  <c r="AC230" i="3"/>
  <c r="AC231" i="3"/>
  <c r="AC232" i="3"/>
  <c r="AC233" i="3"/>
  <c r="AC234" i="3"/>
  <c r="AC251" i="3"/>
  <c r="AC252" i="3"/>
  <c r="AC253" i="3"/>
  <c r="AC254" i="3"/>
  <c r="AC255" i="3"/>
  <c r="AC256" i="3"/>
  <c r="AC257" i="3"/>
  <c r="AC258" i="3"/>
  <c r="AC259" i="3"/>
  <c r="AC260" i="3"/>
  <c r="AC261" i="3"/>
  <c r="AC262" i="3"/>
  <c r="AC272" i="3"/>
  <c r="AC273" i="3"/>
  <c r="AC274" i="3"/>
  <c r="AC275" i="3"/>
  <c r="AC276" i="3"/>
  <c r="AC277" i="3"/>
  <c r="AC278" i="3"/>
  <c r="AC279" i="3"/>
  <c r="AC280" i="3"/>
  <c r="F31" i="3"/>
  <c r="F30" i="3"/>
  <c r="F29" i="3"/>
  <c r="F28" i="3"/>
  <c r="F27" i="3"/>
  <c r="F26" i="3"/>
  <c r="F25" i="3"/>
  <c r="F24" i="3"/>
  <c r="F23" i="3"/>
  <c r="F22" i="3"/>
  <c r="F21" i="3"/>
  <c r="F20" i="3"/>
  <c r="G31" i="3"/>
  <c r="G30" i="3"/>
  <c r="G29" i="3"/>
  <c r="G28" i="3"/>
  <c r="G27" i="3"/>
  <c r="G26" i="3"/>
  <c r="G25" i="3"/>
  <c r="G24" i="3"/>
  <c r="G23" i="3"/>
  <c r="G22" i="3"/>
  <c r="G21" i="3"/>
  <c r="G20" i="3"/>
  <c r="H31" i="3"/>
  <c r="H30" i="3"/>
  <c r="H29" i="3"/>
  <c r="H28" i="3"/>
  <c r="H27" i="3"/>
  <c r="H26" i="3"/>
  <c r="H25" i="3"/>
  <c r="H24" i="3"/>
  <c r="H23" i="3"/>
  <c r="H22" i="3"/>
  <c r="H21" i="3"/>
  <c r="H20" i="3"/>
  <c r="I31" i="3"/>
  <c r="I30" i="3"/>
  <c r="I29" i="3"/>
  <c r="I28" i="3"/>
  <c r="I27" i="3"/>
  <c r="I26" i="3"/>
  <c r="I25" i="3"/>
  <c r="I24" i="3"/>
  <c r="I23" i="3"/>
  <c r="I22" i="3"/>
  <c r="I21" i="3"/>
  <c r="I20" i="3"/>
  <c r="J31" i="3"/>
  <c r="J30" i="3"/>
  <c r="J29" i="3"/>
  <c r="J28" i="3"/>
  <c r="J27" i="3"/>
  <c r="J26" i="3"/>
  <c r="J25" i="3"/>
  <c r="J24" i="3"/>
  <c r="J23" i="3"/>
  <c r="J22" i="3"/>
  <c r="J21" i="3"/>
  <c r="J20" i="3"/>
  <c r="F52" i="3"/>
  <c r="F51" i="3"/>
  <c r="F50" i="3"/>
  <c r="F49" i="3"/>
  <c r="F48" i="3"/>
  <c r="F47" i="3"/>
  <c r="F46" i="3"/>
  <c r="F45" i="3"/>
  <c r="F44" i="3"/>
  <c r="F43" i="3"/>
  <c r="F42" i="3"/>
  <c r="F41" i="3"/>
  <c r="G52" i="3"/>
  <c r="G51" i="3"/>
  <c r="G50" i="3"/>
  <c r="G49" i="3"/>
  <c r="G48" i="3"/>
  <c r="G47" i="3"/>
  <c r="G46" i="3"/>
  <c r="G45" i="3"/>
  <c r="G44" i="3"/>
  <c r="G43" i="3"/>
  <c r="G42" i="3"/>
  <c r="G41" i="3"/>
  <c r="H52" i="3"/>
  <c r="H51" i="3"/>
  <c r="H50" i="3"/>
  <c r="H49" i="3"/>
  <c r="H48" i="3"/>
  <c r="H47" i="3"/>
  <c r="H46" i="3"/>
  <c r="H45" i="3"/>
  <c r="H44" i="3"/>
  <c r="H43" i="3"/>
  <c r="H42" i="3"/>
  <c r="H41" i="3"/>
  <c r="I52" i="3"/>
  <c r="I51" i="3"/>
  <c r="I50" i="3"/>
  <c r="I49" i="3"/>
  <c r="I48" i="3"/>
  <c r="I47" i="3"/>
  <c r="I46" i="3"/>
  <c r="I45" i="3"/>
  <c r="I44" i="3"/>
  <c r="I43" i="3"/>
  <c r="I42" i="3"/>
  <c r="I41" i="3"/>
  <c r="J52" i="3"/>
  <c r="J51" i="3"/>
  <c r="J50" i="3"/>
  <c r="J49" i="3"/>
  <c r="J48" i="3"/>
  <c r="J47" i="3"/>
  <c r="J46" i="3"/>
  <c r="J45" i="3"/>
  <c r="J44" i="3"/>
  <c r="J43" i="3"/>
  <c r="J42" i="3"/>
  <c r="J41" i="3"/>
  <c r="F73" i="3"/>
  <c r="F72" i="3"/>
  <c r="F71" i="3"/>
  <c r="F70" i="3"/>
  <c r="F69" i="3"/>
  <c r="F68" i="3"/>
  <c r="F67" i="3"/>
  <c r="F66" i="3"/>
  <c r="F65" i="3"/>
  <c r="F64" i="3"/>
  <c r="F63" i="3"/>
  <c r="F62" i="3"/>
  <c r="G73" i="3"/>
  <c r="G72" i="3"/>
  <c r="G71" i="3"/>
  <c r="G70" i="3"/>
  <c r="G69" i="3"/>
  <c r="G68" i="3"/>
  <c r="G67" i="3"/>
  <c r="G66" i="3"/>
  <c r="G65" i="3"/>
  <c r="G64" i="3"/>
  <c r="G63" i="3"/>
  <c r="G62" i="3"/>
  <c r="H73" i="3"/>
  <c r="H72" i="3"/>
  <c r="H71" i="3"/>
  <c r="H70" i="3"/>
  <c r="H69" i="3"/>
  <c r="H68" i="3"/>
  <c r="H67" i="3"/>
  <c r="H66" i="3"/>
  <c r="H65" i="3"/>
  <c r="H64" i="3"/>
  <c r="H63" i="3"/>
  <c r="H62" i="3"/>
  <c r="I73" i="3"/>
  <c r="I72" i="3"/>
  <c r="I71" i="3"/>
  <c r="I70" i="3"/>
  <c r="I69" i="3"/>
  <c r="I68" i="3"/>
  <c r="I67" i="3"/>
  <c r="I66" i="3"/>
  <c r="I65" i="3"/>
  <c r="I64" i="3"/>
  <c r="I63" i="3"/>
  <c r="I62" i="3"/>
  <c r="J73" i="3"/>
  <c r="J72" i="3"/>
  <c r="J71" i="3"/>
  <c r="J70" i="3"/>
  <c r="J69" i="3"/>
  <c r="J68" i="3"/>
  <c r="J67" i="3"/>
  <c r="J66" i="3"/>
  <c r="J65" i="3"/>
  <c r="J64" i="3"/>
  <c r="J63" i="3"/>
  <c r="J62" i="3"/>
  <c r="F94" i="3"/>
  <c r="F93" i="3"/>
  <c r="F92" i="3"/>
  <c r="F91" i="3"/>
  <c r="F90" i="3"/>
  <c r="F89" i="3"/>
  <c r="F88" i="3"/>
  <c r="F87" i="3"/>
  <c r="F86" i="3"/>
  <c r="F85" i="3"/>
  <c r="F84" i="3"/>
  <c r="F83" i="3"/>
  <c r="G94" i="3"/>
  <c r="G93" i="3"/>
  <c r="G92" i="3"/>
  <c r="G91" i="3"/>
  <c r="G90" i="3"/>
  <c r="G89" i="3"/>
  <c r="G88" i="3"/>
  <c r="G87" i="3"/>
  <c r="G86" i="3"/>
  <c r="G85" i="3"/>
  <c r="G84" i="3"/>
  <c r="G83" i="3"/>
  <c r="H94" i="3"/>
  <c r="H93" i="3"/>
  <c r="H92" i="3"/>
  <c r="H91" i="3"/>
  <c r="H90" i="3"/>
  <c r="H89" i="3"/>
  <c r="H88" i="3"/>
  <c r="H87" i="3"/>
  <c r="H86" i="3"/>
  <c r="H85" i="3"/>
  <c r="H84" i="3"/>
  <c r="H83" i="3"/>
  <c r="I94" i="3"/>
  <c r="I93" i="3"/>
  <c r="I92" i="3"/>
  <c r="I91" i="3"/>
  <c r="I90" i="3"/>
  <c r="I89" i="3"/>
  <c r="I88" i="3"/>
  <c r="I87" i="3"/>
  <c r="I86" i="3"/>
  <c r="I85" i="3"/>
  <c r="I84" i="3"/>
  <c r="I83" i="3"/>
  <c r="J94" i="3"/>
  <c r="J93" i="3"/>
  <c r="J92" i="3"/>
  <c r="J91" i="3"/>
  <c r="J90" i="3"/>
  <c r="J89" i="3"/>
  <c r="J88" i="3"/>
  <c r="J87" i="3"/>
  <c r="J86" i="3"/>
  <c r="J85" i="3"/>
  <c r="J84" i="3"/>
  <c r="J83" i="3"/>
  <c r="B31" i="3"/>
  <c r="B30" i="3"/>
  <c r="B29" i="3"/>
  <c r="B28" i="3"/>
  <c r="B27" i="3"/>
  <c r="B26" i="3"/>
  <c r="B25" i="3"/>
  <c r="B24" i="3"/>
  <c r="B23" i="3"/>
  <c r="B22" i="3"/>
  <c r="B21" i="3"/>
  <c r="B20" i="3"/>
  <c r="B52" i="3"/>
  <c r="B51" i="3"/>
  <c r="B50" i="3"/>
  <c r="B49" i="3"/>
  <c r="B48" i="3"/>
  <c r="B47" i="3"/>
  <c r="B46" i="3"/>
  <c r="B45" i="3"/>
  <c r="B44" i="3"/>
  <c r="B43" i="3"/>
  <c r="B42" i="3"/>
  <c r="B41" i="3"/>
  <c r="B73" i="3"/>
  <c r="B72" i="3"/>
  <c r="B71" i="3"/>
  <c r="B70" i="3"/>
  <c r="B69" i="3"/>
  <c r="B68" i="3"/>
  <c r="B67" i="3"/>
  <c r="B66" i="3"/>
  <c r="B65" i="3"/>
  <c r="B64" i="3"/>
  <c r="B63" i="3"/>
  <c r="B62" i="3"/>
  <c r="B94" i="3"/>
  <c r="B93" i="3"/>
  <c r="B92" i="3"/>
  <c r="B91" i="3"/>
  <c r="B90" i="3"/>
  <c r="B89" i="3"/>
  <c r="B88" i="3"/>
  <c r="B87" i="3"/>
  <c r="B86" i="3"/>
  <c r="B85" i="3"/>
  <c r="B84" i="3"/>
  <c r="B83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AC28" i="3"/>
  <c r="AV52" i="3"/>
  <c r="AV51" i="3"/>
  <c r="AV50" i="3"/>
  <c r="AV49" i="3"/>
  <c r="AV48" i="3"/>
  <c r="AO48" i="3" s="1"/>
  <c r="AV47" i="3"/>
  <c r="AO47" i="3" s="1"/>
  <c r="AV46" i="3"/>
  <c r="AO46" i="3" s="1"/>
  <c r="AV45" i="3"/>
  <c r="AV44" i="3"/>
  <c r="AO44" i="3" s="1"/>
  <c r="AV43" i="3"/>
  <c r="AO43" i="3" s="1"/>
  <c r="AV41" i="3"/>
  <c r="AO41" i="3" s="1"/>
  <c r="AV73" i="3"/>
  <c r="AV72" i="3"/>
  <c r="AV71" i="3"/>
  <c r="AV70" i="3"/>
  <c r="AC70" i="3" s="1"/>
  <c r="AV69" i="3"/>
  <c r="AC69" i="3" s="1"/>
  <c r="AV68" i="3"/>
  <c r="AV67" i="3"/>
  <c r="AV66" i="3"/>
  <c r="AV65" i="3"/>
  <c r="AV64" i="3"/>
  <c r="AV63" i="3"/>
  <c r="AV62" i="3"/>
  <c r="AV94" i="3"/>
  <c r="AC94" i="3" s="1"/>
  <c r="AV93" i="3"/>
  <c r="AC93" i="3" s="1"/>
  <c r="AV92" i="3"/>
  <c r="AV91" i="3"/>
  <c r="AV90" i="3"/>
  <c r="AV89" i="3"/>
  <c r="AV88" i="3"/>
  <c r="AV87" i="3"/>
  <c r="AV86" i="3"/>
  <c r="AV85" i="3"/>
  <c r="AV84" i="3"/>
  <c r="AV83" i="3"/>
  <c r="AV115" i="3"/>
  <c r="AV114" i="3"/>
  <c r="AV113" i="3"/>
  <c r="AV112" i="3"/>
  <c r="AC112" i="3" s="1"/>
  <c r="AV111" i="3"/>
  <c r="AC111" i="3" s="1"/>
  <c r="AV110" i="3"/>
  <c r="AV109" i="3"/>
  <c r="AV108" i="3"/>
  <c r="AV107" i="3"/>
  <c r="AV106" i="3"/>
  <c r="AV105" i="3"/>
  <c r="AV104" i="3"/>
  <c r="AV136" i="3"/>
  <c r="AV135" i="3"/>
  <c r="AV134" i="3"/>
  <c r="AV133" i="3"/>
  <c r="AV132" i="3"/>
  <c r="AV131" i="3"/>
  <c r="AV130" i="3"/>
  <c r="AV129" i="3"/>
  <c r="AV128" i="3"/>
  <c r="AV127" i="3"/>
  <c r="AV126" i="3"/>
  <c r="AV125" i="3"/>
  <c r="AE5" i="3"/>
  <c r="AR5" i="3"/>
  <c r="AO5" i="3"/>
  <c r="AI5" i="3"/>
  <c r="AN92" i="3" l="1"/>
  <c r="AA125" i="3"/>
  <c r="AN125" i="3"/>
  <c r="AA126" i="3"/>
  <c r="AN126" i="3"/>
  <c r="AA127" i="3"/>
  <c r="AN127" i="3"/>
  <c r="AA128" i="3"/>
  <c r="AN128" i="3"/>
  <c r="AA129" i="3"/>
  <c r="AN129" i="3"/>
  <c r="AA130" i="3"/>
  <c r="AN130" i="3"/>
  <c r="AA131" i="3"/>
  <c r="AN131" i="3"/>
  <c r="AC131" i="3" s="1"/>
  <c r="AA104" i="3"/>
  <c r="AN104" i="3"/>
  <c r="AA105" i="3"/>
  <c r="AN105" i="3"/>
  <c r="AA106" i="3"/>
  <c r="AN106" i="3"/>
  <c r="AA107" i="3"/>
  <c r="AN107" i="3"/>
  <c r="AA108" i="3"/>
  <c r="AN108" i="3"/>
  <c r="AA109" i="3"/>
  <c r="AN109" i="3"/>
  <c r="AA83" i="3"/>
  <c r="AN83" i="3"/>
  <c r="AA84" i="3"/>
  <c r="AN84" i="3"/>
  <c r="AA85" i="3"/>
  <c r="AN85" i="3"/>
  <c r="AA86" i="3"/>
  <c r="AN86" i="3"/>
  <c r="AA87" i="3"/>
  <c r="AN87" i="3"/>
  <c r="AA88" i="3"/>
  <c r="AN88" i="3"/>
  <c r="AA89" i="3"/>
  <c r="AN89" i="3"/>
  <c r="AC89" i="3" s="1"/>
  <c r="AA90" i="3"/>
  <c r="AN90" i="3"/>
  <c r="AC90" i="3" s="1"/>
  <c r="AA91" i="3"/>
  <c r="AN91" i="3"/>
  <c r="AC91" i="3" s="1"/>
  <c r="AA62" i="3"/>
  <c r="AN62" i="3"/>
  <c r="AA63" i="3"/>
  <c r="AN63" i="3"/>
  <c r="AA64" i="3"/>
  <c r="AN64" i="3"/>
  <c r="AA65" i="3"/>
  <c r="AN65" i="3"/>
  <c r="AA66" i="3"/>
  <c r="AN66" i="3"/>
  <c r="AA67" i="3"/>
  <c r="AN67" i="3"/>
  <c r="AA68" i="3"/>
  <c r="AN68" i="3"/>
  <c r="AA41" i="3"/>
  <c r="AN41" i="3"/>
  <c r="AA43" i="3"/>
  <c r="AN43" i="3"/>
  <c r="AA44" i="3"/>
  <c r="AN44" i="3"/>
  <c r="AN45" i="3"/>
  <c r="AO45" i="3" s="1"/>
  <c r="AA45" i="3" s="1"/>
  <c r="AA46" i="3"/>
  <c r="AN46" i="3"/>
  <c r="AA47" i="3"/>
  <c r="AN47" i="3"/>
  <c r="AA48" i="3"/>
  <c r="AN48" i="3"/>
  <c r="AN26" i="3"/>
  <c r="AA26" i="3"/>
  <c r="AN25" i="3"/>
  <c r="AA25" i="3"/>
  <c r="AN24" i="3"/>
  <c r="AA24" i="3"/>
  <c r="AN23" i="3"/>
  <c r="AA23" i="3"/>
  <c r="AN22" i="3"/>
  <c r="AO22" i="3" s="1"/>
  <c r="AA22" i="3"/>
  <c r="AN21" i="3"/>
  <c r="AA21" i="3"/>
  <c r="AA20" i="3"/>
  <c r="AN20" i="3"/>
  <c r="AC125" i="3"/>
  <c r="AC126" i="3"/>
  <c r="AC127" i="3"/>
  <c r="AC128" i="3"/>
  <c r="AC129" i="3"/>
  <c r="AC130" i="3"/>
  <c r="AC104" i="3"/>
  <c r="AC105" i="3"/>
  <c r="AC106" i="3"/>
  <c r="AC107" i="3"/>
  <c r="AC108" i="3"/>
  <c r="AC109" i="3"/>
  <c r="AC110" i="3"/>
  <c r="AC83" i="3"/>
  <c r="AC84" i="3"/>
  <c r="AC85" i="3"/>
  <c r="AC86" i="3"/>
  <c r="AC87" i="3"/>
  <c r="AC88" i="3"/>
  <c r="AC62" i="3"/>
  <c r="AC63" i="3"/>
  <c r="AC64" i="3"/>
  <c r="AC65" i="3"/>
  <c r="AC66" i="3"/>
  <c r="AC67" i="3"/>
  <c r="AC68" i="3"/>
  <c r="AC41" i="3"/>
  <c r="AC42" i="3"/>
  <c r="AC43" i="3"/>
  <c r="AC44" i="3"/>
  <c r="AC45" i="3"/>
  <c r="AC46" i="3"/>
  <c r="AC47" i="3"/>
  <c r="AC48" i="3"/>
  <c r="AC27" i="3"/>
  <c r="AC20" i="3"/>
  <c r="AC21" i="3"/>
  <c r="AC22" i="3"/>
  <c r="AC23" i="3"/>
  <c r="AC24" i="3"/>
  <c r="AC25" i="3"/>
  <c r="AC26" i="3"/>
  <c r="R430" i="3"/>
  <c r="R429" i="3"/>
  <c r="R428" i="3"/>
  <c r="R427" i="3"/>
  <c r="R426" i="3"/>
  <c r="R425" i="3"/>
  <c r="R424" i="3"/>
  <c r="R423" i="3"/>
  <c r="R422" i="3"/>
  <c r="R421" i="3"/>
  <c r="R420" i="3"/>
  <c r="R419" i="3"/>
  <c r="R409" i="3"/>
  <c r="R408" i="3"/>
  <c r="R407" i="3"/>
  <c r="R406" i="3"/>
  <c r="R405" i="3"/>
  <c r="R404" i="3"/>
  <c r="R403" i="3"/>
  <c r="R402" i="3"/>
  <c r="R401" i="3"/>
  <c r="R400" i="3"/>
  <c r="R399" i="3"/>
  <c r="R398" i="3"/>
  <c r="R388" i="3"/>
  <c r="R387" i="3"/>
  <c r="R386" i="3"/>
  <c r="R385" i="3"/>
  <c r="R384" i="3"/>
  <c r="R383" i="3"/>
  <c r="R382" i="3"/>
  <c r="R381" i="3"/>
  <c r="R380" i="3"/>
  <c r="R379" i="3"/>
  <c r="R378" i="3"/>
  <c r="R377" i="3"/>
  <c r="R367" i="3"/>
  <c r="R366" i="3"/>
  <c r="R365" i="3"/>
  <c r="R364" i="3"/>
  <c r="R363" i="3"/>
  <c r="R362" i="3"/>
  <c r="R361" i="3"/>
  <c r="R360" i="3"/>
  <c r="R359" i="3"/>
  <c r="R358" i="3"/>
  <c r="R357" i="3"/>
  <c r="R356" i="3"/>
  <c r="R346" i="3"/>
  <c r="R345" i="3"/>
  <c r="R344" i="3"/>
  <c r="R343" i="3"/>
  <c r="R342" i="3"/>
  <c r="R341" i="3"/>
  <c r="R340" i="3"/>
  <c r="R339" i="3"/>
  <c r="R338" i="3"/>
  <c r="R337" i="3"/>
  <c r="R336" i="3"/>
  <c r="R335" i="3"/>
  <c r="R325" i="3"/>
  <c r="R324" i="3"/>
  <c r="R323" i="3"/>
  <c r="R322" i="3"/>
  <c r="R321" i="3"/>
  <c r="R320" i="3"/>
  <c r="R319" i="3"/>
  <c r="R318" i="3"/>
  <c r="R317" i="3"/>
  <c r="R316" i="3"/>
  <c r="R315" i="3"/>
  <c r="R314" i="3"/>
  <c r="R304" i="3"/>
  <c r="R303" i="3"/>
  <c r="R302" i="3"/>
  <c r="R301" i="3"/>
  <c r="R300" i="3"/>
  <c r="R299" i="3"/>
  <c r="R298" i="3"/>
  <c r="R297" i="3"/>
  <c r="R296" i="3"/>
  <c r="R295" i="3"/>
  <c r="R294" i="3"/>
  <c r="R293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94" i="3"/>
  <c r="R93" i="3"/>
  <c r="R92" i="3"/>
  <c r="R91" i="3"/>
  <c r="R90" i="3"/>
  <c r="R89" i="3"/>
  <c r="R88" i="3"/>
  <c r="R87" i="3"/>
  <c r="R86" i="3"/>
  <c r="R85" i="3"/>
  <c r="R84" i="3"/>
  <c r="R83" i="3"/>
  <c r="R73" i="3"/>
  <c r="R72" i="3"/>
  <c r="R71" i="3"/>
  <c r="R70" i="3"/>
  <c r="R69" i="3"/>
  <c r="R68" i="3"/>
  <c r="R67" i="3"/>
  <c r="R66" i="3"/>
  <c r="R65" i="3"/>
  <c r="R64" i="3"/>
  <c r="R63" i="3"/>
  <c r="R62" i="3"/>
  <c r="R52" i="3"/>
  <c r="R51" i="3"/>
  <c r="R50" i="3"/>
  <c r="R49" i="3"/>
  <c r="R48" i="3"/>
  <c r="R47" i="3"/>
  <c r="R46" i="3"/>
  <c r="R45" i="3"/>
  <c r="R44" i="3"/>
  <c r="R43" i="3"/>
  <c r="R42" i="3"/>
  <c r="R41" i="3"/>
  <c r="R21" i="3"/>
  <c r="R22" i="3"/>
  <c r="R23" i="3"/>
  <c r="R24" i="3"/>
  <c r="R25" i="3"/>
  <c r="R26" i="3"/>
  <c r="R27" i="3"/>
  <c r="R28" i="3"/>
  <c r="R29" i="3"/>
  <c r="R30" i="3"/>
  <c r="R31" i="3"/>
  <c r="R20" i="3"/>
  <c r="S430" i="3"/>
  <c r="S429" i="3"/>
  <c r="S428" i="3"/>
  <c r="S427" i="3"/>
  <c r="S426" i="3"/>
  <c r="S425" i="3"/>
  <c r="S424" i="3"/>
  <c r="S423" i="3"/>
  <c r="S422" i="3"/>
  <c r="S421" i="3"/>
  <c r="S420" i="3"/>
  <c r="S419" i="3"/>
  <c r="S409" i="3"/>
  <c r="S408" i="3"/>
  <c r="S407" i="3"/>
  <c r="S406" i="3"/>
  <c r="S405" i="3"/>
  <c r="S404" i="3"/>
  <c r="S403" i="3"/>
  <c r="S402" i="3"/>
  <c r="S401" i="3"/>
  <c r="S400" i="3"/>
  <c r="S399" i="3"/>
  <c r="S398" i="3"/>
  <c r="S388" i="3"/>
  <c r="S387" i="3"/>
  <c r="S386" i="3"/>
  <c r="S385" i="3"/>
  <c r="S384" i="3"/>
  <c r="S383" i="3"/>
  <c r="S382" i="3"/>
  <c r="S381" i="3"/>
  <c r="S380" i="3"/>
  <c r="S379" i="3"/>
  <c r="S378" i="3"/>
  <c r="S377" i="3"/>
  <c r="S367" i="3"/>
  <c r="S366" i="3"/>
  <c r="S365" i="3"/>
  <c r="S364" i="3"/>
  <c r="S363" i="3"/>
  <c r="S362" i="3"/>
  <c r="S361" i="3"/>
  <c r="S360" i="3"/>
  <c r="S359" i="3"/>
  <c r="S358" i="3"/>
  <c r="S357" i="3"/>
  <c r="S356" i="3"/>
  <c r="S346" i="3"/>
  <c r="S345" i="3"/>
  <c r="S344" i="3"/>
  <c r="S343" i="3"/>
  <c r="S342" i="3"/>
  <c r="S341" i="3"/>
  <c r="S340" i="3"/>
  <c r="S339" i="3"/>
  <c r="S338" i="3"/>
  <c r="S337" i="3"/>
  <c r="S336" i="3"/>
  <c r="S335" i="3"/>
  <c r="S325" i="3"/>
  <c r="S324" i="3"/>
  <c r="S323" i="3"/>
  <c r="S322" i="3"/>
  <c r="S321" i="3"/>
  <c r="S320" i="3"/>
  <c r="S319" i="3"/>
  <c r="S318" i="3"/>
  <c r="S317" i="3"/>
  <c r="S316" i="3"/>
  <c r="S315" i="3"/>
  <c r="S314" i="3"/>
  <c r="S304" i="3"/>
  <c r="S303" i="3"/>
  <c r="S302" i="3"/>
  <c r="S301" i="3"/>
  <c r="S300" i="3"/>
  <c r="S299" i="3"/>
  <c r="S298" i="3"/>
  <c r="S297" i="3"/>
  <c r="S296" i="3"/>
  <c r="S295" i="3"/>
  <c r="S294" i="3"/>
  <c r="S293" i="3"/>
  <c r="S283" i="3"/>
  <c r="S282" i="3"/>
  <c r="S281" i="3"/>
  <c r="S280" i="3"/>
  <c r="S279" i="3"/>
  <c r="S278" i="3"/>
  <c r="S277" i="3"/>
  <c r="S276" i="3"/>
  <c r="S275" i="3"/>
  <c r="S274" i="3"/>
  <c r="S273" i="3"/>
  <c r="S272" i="3"/>
  <c r="S262" i="3"/>
  <c r="S261" i="3"/>
  <c r="S260" i="3"/>
  <c r="S259" i="3"/>
  <c r="S258" i="3"/>
  <c r="S257" i="3"/>
  <c r="S256" i="3"/>
  <c r="S255" i="3"/>
  <c r="S254" i="3"/>
  <c r="S253" i="3"/>
  <c r="S252" i="3"/>
  <c r="S251" i="3"/>
  <c r="S241" i="3"/>
  <c r="S240" i="3"/>
  <c r="S239" i="3"/>
  <c r="S238" i="3"/>
  <c r="S237" i="3"/>
  <c r="S236" i="3"/>
  <c r="S235" i="3"/>
  <c r="S234" i="3"/>
  <c r="S233" i="3"/>
  <c r="S232" i="3"/>
  <c r="S231" i="3"/>
  <c r="S230" i="3"/>
  <c r="S220" i="3"/>
  <c r="S219" i="3"/>
  <c r="S218" i="3"/>
  <c r="S217" i="3"/>
  <c r="S216" i="3"/>
  <c r="S215" i="3"/>
  <c r="S214" i="3"/>
  <c r="S213" i="3"/>
  <c r="S212" i="3"/>
  <c r="S211" i="3"/>
  <c r="S210" i="3"/>
  <c r="S209" i="3"/>
  <c r="S199" i="3"/>
  <c r="S198" i="3"/>
  <c r="S197" i="3"/>
  <c r="S196" i="3"/>
  <c r="S195" i="3"/>
  <c r="S194" i="3"/>
  <c r="S193" i="3"/>
  <c r="S192" i="3"/>
  <c r="S191" i="3"/>
  <c r="S190" i="3"/>
  <c r="S189" i="3"/>
  <c r="S188" i="3"/>
  <c r="S178" i="3"/>
  <c r="S177" i="3"/>
  <c r="S176" i="3"/>
  <c r="S175" i="3"/>
  <c r="S174" i="3"/>
  <c r="S173" i="3"/>
  <c r="S172" i="3"/>
  <c r="S171" i="3"/>
  <c r="S170" i="3"/>
  <c r="S169" i="3"/>
  <c r="S168" i="3"/>
  <c r="S167" i="3"/>
  <c r="S157" i="3"/>
  <c r="S156" i="3"/>
  <c r="S155" i="3"/>
  <c r="S154" i="3"/>
  <c r="S153" i="3"/>
  <c r="S152" i="3"/>
  <c r="S151" i="3"/>
  <c r="S150" i="3"/>
  <c r="S149" i="3"/>
  <c r="S148" i="3"/>
  <c r="S147" i="3"/>
  <c r="S146" i="3"/>
  <c r="S136" i="3"/>
  <c r="S135" i="3"/>
  <c r="S134" i="3"/>
  <c r="S133" i="3"/>
  <c r="S132" i="3"/>
  <c r="S131" i="3"/>
  <c r="S130" i="3"/>
  <c r="S129" i="3"/>
  <c r="S128" i="3"/>
  <c r="S127" i="3"/>
  <c r="S126" i="3"/>
  <c r="S125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94" i="3"/>
  <c r="S93" i="3"/>
  <c r="S92" i="3"/>
  <c r="S91" i="3"/>
  <c r="S90" i="3"/>
  <c r="S89" i="3"/>
  <c r="S88" i="3"/>
  <c r="S87" i="3"/>
  <c r="S86" i="3"/>
  <c r="S85" i="3"/>
  <c r="S84" i="3"/>
  <c r="S83" i="3"/>
  <c r="S73" i="3"/>
  <c r="S72" i="3"/>
  <c r="S71" i="3"/>
  <c r="S70" i="3"/>
  <c r="S69" i="3"/>
  <c r="S68" i="3"/>
  <c r="S67" i="3"/>
  <c r="S66" i="3"/>
  <c r="S65" i="3"/>
  <c r="S64" i="3"/>
  <c r="S63" i="3"/>
  <c r="S62" i="3"/>
  <c r="S52" i="3"/>
  <c r="S51" i="3"/>
  <c r="S50" i="3"/>
  <c r="S49" i="3"/>
  <c r="S48" i="3"/>
  <c r="S47" i="3"/>
  <c r="S46" i="3"/>
  <c r="S45" i="3"/>
  <c r="S44" i="3"/>
  <c r="S43" i="3"/>
  <c r="S42" i="3"/>
  <c r="S41" i="3"/>
  <c r="S21" i="3"/>
  <c r="S22" i="3"/>
  <c r="S23" i="3"/>
  <c r="S24" i="3"/>
  <c r="S25" i="3"/>
  <c r="S26" i="3"/>
  <c r="S27" i="3"/>
  <c r="S28" i="3"/>
  <c r="S29" i="3"/>
  <c r="S30" i="3"/>
  <c r="S31" i="3"/>
  <c r="S20" i="3"/>
  <c r="T430" i="3"/>
  <c r="T429" i="3"/>
  <c r="T428" i="3"/>
  <c r="T427" i="3"/>
  <c r="T426" i="3"/>
  <c r="T425" i="3"/>
  <c r="T424" i="3"/>
  <c r="T423" i="3"/>
  <c r="T422" i="3"/>
  <c r="T421" i="3"/>
  <c r="T420" i="3"/>
  <c r="T419" i="3"/>
  <c r="T409" i="3"/>
  <c r="T408" i="3"/>
  <c r="T407" i="3"/>
  <c r="T406" i="3"/>
  <c r="T405" i="3"/>
  <c r="T404" i="3"/>
  <c r="T403" i="3"/>
  <c r="T402" i="3"/>
  <c r="T401" i="3"/>
  <c r="T400" i="3"/>
  <c r="T399" i="3"/>
  <c r="T398" i="3"/>
  <c r="T388" i="3"/>
  <c r="T387" i="3"/>
  <c r="T386" i="3"/>
  <c r="T385" i="3"/>
  <c r="T384" i="3"/>
  <c r="T383" i="3"/>
  <c r="T382" i="3"/>
  <c r="T381" i="3"/>
  <c r="T380" i="3"/>
  <c r="T379" i="3"/>
  <c r="T378" i="3"/>
  <c r="T377" i="3"/>
  <c r="T367" i="3"/>
  <c r="T366" i="3"/>
  <c r="T365" i="3"/>
  <c r="T364" i="3"/>
  <c r="T363" i="3"/>
  <c r="T362" i="3"/>
  <c r="T361" i="3"/>
  <c r="T360" i="3"/>
  <c r="T359" i="3"/>
  <c r="T358" i="3"/>
  <c r="T357" i="3"/>
  <c r="T356" i="3"/>
  <c r="T346" i="3"/>
  <c r="T345" i="3"/>
  <c r="T344" i="3"/>
  <c r="T343" i="3"/>
  <c r="T342" i="3"/>
  <c r="T341" i="3"/>
  <c r="T340" i="3"/>
  <c r="T339" i="3"/>
  <c r="T338" i="3"/>
  <c r="T337" i="3"/>
  <c r="T336" i="3"/>
  <c r="T335" i="3"/>
  <c r="T325" i="3"/>
  <c r="T324" i="3"/>
  <c r="T323" i="3"/>
  <c r="T322" i="3"/>
  <c r="T321" i="3"/>
  <c r="T320" i="3"/>
  <c r="T319" i="3"/>
  <c r="T318" i="3"/>
  <c r="T317" i="3"/>
  <c r="T316" i="3"/>
  <c r="T315" i="3"/>
  <c r="T314" i="3"/>
  <c r="T304" i="3"/>
  <c r="T303" i="3"/>
  <c r="T302" i="3"/>
  <c r="T301" i="3"/>
  <c r="T300" i="3"/>
  <c r="T299" i="3"/>
  <c r="T298" i="3"/>
  <c r="T297" i="3"/>
  <c r="T296" i="3"/>
  <c r="T295" i="3"/>
  <c r="T294" i="3"/>
  <c r="T293" i="3"/>
  <c r="T283" i="3"/>
  <c r="T282" i="3"/>
  <c r="T281" i="3"/>
  <c r="T280" i="3"/>
  <c r="T279" i="3"/>
  <c r="T278" i="3"/>
  <c r="T277" i="3"/>
  <c r="T276" i="3"/>
  <c r="T275" i="3"/>
  <c r="T274" i="3"/>
  <c r="T273" i="3"/>
  <c r="T272" i="3"/>
  <c r="T262" i="3"/>
  <c r="T261" i="3"/>
  <c r="T260" i="3"/>
  <c r="T259" i="3"/>
  <c r="T258" i="3"/>
  <c r="T257" i="3"/>
  <c r="T256" i="3"/>
  <c r="T255" i="3"/>
  <c r="T254" i="3"/>
  <c r="T253" i="3"/>
  <c r="T252" i="3"/>
  <c r="T251" i="3"/>
  <c r="T241" i="3"/>
  <c r="T240" i="3"/>
  <c r="T239" i="3"/>
  <c r="T238" i="3"/>
  <c r="T237" i="3"/>
  <c r="T236" i="3"/>
  <c r="T235" i="3"/>
  <c r="T234" i="3"/>
  <c r="T233" i="3"/>
  <c r="T232" i="3"/>
  <c r="T231" i="3"/>
  <c r="T230" i="3"/>
  <c r="T220" i="3"/>
  <c r="T219" i="3"/>
  <c r="T218" i="3"/>
  <c r="T217" i="3"/>
  <c r="T216" i="3"/>
  <c r="T215" i="3"/>
  <c r="T214" i="3"/>
  <c r="T213" i="3"/>
  <c r="T212" i="3"/>
  <c r="T211" i="3"/>
  <c r="T210" i="3"/>
  <c r="T209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94" i="3"/>
  <c r="T93" i="3"/>
  <c r="T92" i="3"/>
  <c r="T91" i="3"/>
  <c r="T90" i="3"/>
  <c r="T89" i="3"/>
  <c r="T88" i="3"/>
  <c r="T87" i="3"/>
  <c r="T86" i="3"/>
  <c r="T85" i="3"/>
  <c r="T84" i="3"/>
  <c r="T83" i="3"/>
  <c r="T73" i="3"/>
  <c r="T72" i="3"/>
  <c r="T71" i="3"/>
  <c r="T70" i="3"/>
  <c r="T69" i="3"/>
  <c r="T68" i="3"/>
  <c r="T67" i="3"/>
  <c r="T66" i="3"/>
  <c r="T65" i="3"/>
  <c r="T64" i="3"/>
  <c r="T63" i="3"/>
  <c r="T62" i="3"/>
  <c r="T52" i="3"/>
  <c r="T51" i="3"/>
  <c r="T50" i="3"/>
  <c r="T49" i="3"/>
  <c r="T48" i="3"/>
  <c r="T47" i="3"/>
  <c r="T46" i="3"/>
  <c r="T45" i="3"/>
  <c r="T44" i="3"/>
  <c r="T43" i="3"/>
  <c r="T42" i="3"/>
  <c r="T41" i="3"/>
  <c r="T21" i="3"/>
  <c r="T22" i="3"/>
  <c r="T23" i="3"/>
  <c r="T24" i="3"/>
  <c r="T25" i="3"/>
  <c r="T26" i="3"/>
  <c r="T27" i="3"/>
  <c r="T28" i="3"/>
  <c r="T29" i="3"/>
  <c r="T30" i="3"/>
  <c r="T31" i="3"/>
  <c r="T20" i="3"/>
  <c r="U430" i="3"/>
  <c r="U429" i="3"/>
  <c r="U428" i="3"/>
  <c r="U427" i="3"/>
  <c r="U426" i="3"/>
  <c r="U425" i="3"/>
  <c r="U424" i="3"/>
  <c r="U423" i="3"/>
  <c r="U422" i="3"/>
  <c r="U421" i="3"/>
  <c r="U420" i="3"/>
  <c r="U419" i="3"/>
  <c r="U409" i="3"/>
  <c r="U408" i="3"/>
  <c r="U407" i="3"/>
  <c r="U406" i="3"/>
  <c r="U405" i="3"/>
  <c r="U404" i="3"/>
  <c r="U403" i="3"/>
  <c r="U402" i="3"/>
  <c r="U401" i="3"/>
  <c r="U400" i="3"/>
  <c r="U399" i="3"/>
  <c r="U398" i="3"/>
  <c r="U388" i="3"/>
  <c r="U387" i="3"/>
  <c r="U386" i="3"/>
  <c r="U385" i="3"/>
  <c r="U384" i="3"/>
  <c r="U383" i="3"/>
  <c r="U382" i="3"/>
  <c r="U381" i="3"/>
  <c r="U380" i="3"/>
  <c r="U379" i="3"/>
  <c r="U378" i="3"/>
  <c r="U377" i="3"/>
  <c r="U367" i="3"/>
  <c r="U366" i="3"/>
  <c r="U365" i="3"/>
  <c r="U364" i="3"/>
  <c r="U363" i="3"/>
  <c r="U362" i="3"/>
  <c r="U361" i="3"/>
  <c r="U360" i="3"/>
  <c r="U359" i="3"/>
  <c r="U358" i="3"/>
  <c r="U357" i="3"/>
  <c r="U356" i="3"/>
  <c r="U346" i="3"/>
  <c r="U345" i="3"/>
  <c r="U344" i="3"/>
  <c r="U343" i="3"/>
  <c r="U342" i="3"/>
  <c r="U341" i="3"/>
  <c r="U340" i="3"/>
  <c r="U339" i="3"/>
  <c r="U338" i="3"/>
  <c r="U337" i="3"/>
  <c r="U336" i="3"/>
  <c r="U335" i="3"/>
  <c r="U325" i="3"/>
  <c r="U324" i="3"/>
  <c r="U323" i="3"/>
  <c r="U322" i="3"/>
  <c r="U321" i="3"/>
  <c r="U320" i="3"/>
  <c r="U319" i="3"/>
  <c r="U318" i="3"/>
  <c r="U317" i="3"/>
  <c r="U316" i="3"/>
  <c r="U315" i="3"/>
  <c r="U314" i="3"/>
  <c r="U304" i="3"/>
  <c r="U303" i="3"/>
  <c r="U302" i="3"/>
  <c r="U301" i="3"/>
  <c r="U300" i="3"/>
  <c r="U299" i="3"/>
  <c r="U298" i="3"/>
  <c r="U297" i="3"/>
  <c r="U296" i="3"/>
  <c r="U295" i="3"/>
  <c r="U294" i="3"/>
  <c r="U293" i="3"/>
  <c r="U283" i="3"/>
  <c r="U282" i="3"/>
  <c r="U281" i="3"/>
  <c r="U280" i="3"/>
  <c r="U279" i="3"/>
  <c r="U278" i="3"/>
  <c r="U277" i="3"/>
  <c r="U276" i="3"/>
  <c r="U275" i="3"/>
  <c r="U274" i="3"/>
  <c r="U273" i="3"/>
  <c r="U272" i="3"/>
  <c r="U262" i="3"/>
  <c r="U261" i="3"/>
  <c r="U260" i="3"/>
  <c r="U259" i="3"/>
  <c r="U258" i="3"/>
  <c r="U257" i="3"/>
  <c r="U256" i="3"/>
  <c r="U255" i="3"/>
  <c r="U254" i="3"/>
  <c r="U253" i="3"/>
  <c r="U252" i="3"/>
  <c r="U251" i="3"/>
  <c r="U241" i="3"/>
  <c r="U240" i="3"/>
  <c r="U239" i="3"/>
  <c r="U238" i="3"/>
  <c r="U237" i="3"/>
  <c r="U236" i="3"/>
  <c r="U235" i="3"/>
  <c r="U234" i="3"/>
  <c r="U233" i="3"/>
  <c r="U232" i="3"/>
  <c r="U231" i="3"/>
  <c r="U230" i="3"/>
  <c r="U220" i="3"/>
  <c r="U219" i="3"/>
  <c r="U218" i="3"/>
  <c r="U217" i="3"/>
  <c r="U216" i="3"/>
  <c r="U215" i="3"/>
  <c r="U214" i="3"/>
  <c r="U213" i="3"/>
  <c r="U212" i="3"/>
  <c r="U211" i="3"/>
  <c r="U210" i="3"/>
  <c r="U209" i="3"/>
  <c r="U199" i="3"/>
  <c r="U198" i="3"/>
  <c r="U197" i="3"/>
  <c r="U196" i="3"/>
  <c r="U195" i="3"/>
  <c r="U194" i="3"/>
  <c r="U193" i="3"/>
  <c r="U192" i="3"/>
  <c r="U191" i="3"/>
  <c r="U190" i="3"/>
  <c r="U189" i="3"/>
  <c r="U188" i="3"/>
  <c r="U178" i="3"/>
  <c r="U177" i="3"/>
  <c r="U176" i="3"/>
  <c r="U175" i="3"/>
  <c r="U174" i="3"/>
  <c r="U173" i="3"/>
  <c r="U172" i="3"/>
  <c r="U171" i="3"/>
  <c r="U170" i="3"/>
  <c r="U169" i="3"/>
  <c r="U168" i="3"/>
  <c r="U167" i="3"/>
  <c r="U157" i="3"/>
  <c r="U156" i="3"/>
  <c r="U155" i="3"/>
  <c r="U154" i="3"/>
  <c r="U153" i="3"/>
  <c r="U152" i="3"/>
  <c r="U151" i="3"/>
  <c r="U150" i="3"/>
  <c r="U149" i="3"/>
  <c r="U148" i="3"/>
  <c r="U147" i="3"/>
  <c r="U146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15" i="3"/>
  <c r="U114" i="3"/>
  <c r="U113" i="3"/>
  <c r="U112" i="3"/>
  <c r="U111" i="3"/>
  <c r="U110" i="3"/>
  <c r="U109" i="3"/>
  <c r="U108" i="3"/>
  <c r="U107" i="3"/>
  <c r="U106" i="3"/>
  <c r="U105" i="3"/>
  <c r="U104" i="3"/>
  <c r="U94" i="3"/>
  <c r="U93" i="3"/>
  <c r="U92" i="3"/>
  <c r="U91" i="3"/>
  <c r="U90" i="3"/>
  <c r="U89" i="3"/>
  <c r="U88" i="3"/>
  <c r="U87" i="3"/>
  <c r="U86" i="3"/>
  <c r="U85" i="3"/>
  <c r="U84" i="3"/>
  <c r="U83" i="3"/>
  <c r="U73" i="3"/>
  <c r="U72" i="3"/>
  <c r="U71" i="3"/>
  <c r="U70" i="3"/>
  <c r="U69" i="3"/>
  <c r="U68" i="3"/>
  <c r="U67" i="3"/>
  <c r="U66" i="3"/>
  <c r="U65" i="3"/>
  <c r="U64" i="3"/>
  <c r="U63" i="3"/>
  <c r="U62" i="3"/>
  <c r="U52" i="3"/>
  <c r="U51" i="3"/>
  <c r="U50" i="3"/>
  <c r="U49" i="3"/>
  <c r="U48" i="3"/>
  <c r="U47" i="3"/>
  <c r="U46" i="3"/>
  <c r="U45" i="3"/>
  <c r="U44" i="3"/>
  <c r="U43" i="3"/>
  <c r="U42" i="3"/>
  <c r="U41" i="3"/>
  <c r="U21" i="3"/>
  <c r="U22" i="3"/>
  <c r="U23" i="3"/>
  <c r="U24" i="3"/>
  <c r="U25" i="3"/>
  <c r="U26" i="3"/>
  <c r="U27" i="3"/>
  <c r="U28" i="3"/>
  <c r="U29" i="3"/>
  <c r="U30" i="3"/>
  <c r="U31" i="3"/>
  <c r="U20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94" i="3"/>
  <c r="V93" i="3"/>
  <c r="V92" i="3"/>
  <c r="V91" i="3"/>
  <c r="V90" i="3"/>
  <c r="V89" i="3"/>
  <c r="V88" i="3"/>
  <c r="V87" i="3"/>
  <c r="V86" i="3"/>
  <c r="V85" i="3"/>
  <c r="V84" i="3"/>
  <c r="V83" i="3"/>
  <c r="V73" i="3"/>
  <c r="V72" i="3"/>
  <c r="V71" i="3"/>
  <c r="V70" i="3"/>
  <c r="V69" i="3"/>
  <c r="V68" i="3"/>
  <c r="V67" i="3"/>
  <c r="V66" i="3"/>
  <c r="V65" i="3"/>
  <c r="V64" i="3"/>
  <c r="V63" i="3"/>
  <c r="V62" i="3"/>
  <c r="V52" i="3"/>
  <c r="V51" i="3"/>
  <c r="V50" i="3"/>
  <c r="V49" i="3"/>
  <c r="V48" i="3"/>
  <c r="V47" i="3"/>
  <c r="V46" i="3"/>
  <c r="V45" i="3"/>
  <c r="V44" i="3"/>
  <c r="V43" i="3"/>
  <c r="V42" i="3"/>
  <c r="V41" i="3"/>
  <c r="V21" i="3"/>
  <c r="V22" i="3"/>
  <c r="V23" i="3"/>
  <c r="V24" i="3"/>
  <c r="V25" i="3"/>
  <c r="V26" i="3"/>
  <c r="V27" i="3"/>
  <c r="V28" i="3"/>
  <c r="V29" i="3"/>
  <c r="V30" i="3"/>
  <c r="V31" i="3"/>
  <c r="V20" i="3"/>
  <c r="Q430" i="3"/>
  <c r="Q429" i="3"/>
  <c r="Q428" i="3"/>
  <c r="Q427" i="3"/>
  <c r="Q426" i="3"/>
  <c r="Q425" i="3"/>
  <c r="Q424" i="3"/>
  <c r="Q423" i="3"/>
  <c r="Q422" i="3"/>
  <c r="Q421" i="3"/>
  <c r="Q420" i="3"/>
  <c r="Q419" i="3"/>
  <c r="Q409" i="3"/>
  <c r="Q408" i="3"/>
  <c r="Q407" i="3"/>
  <c r="Q406" i="3"/>
  <c r="Q405" i="3"/>
  <c r="Q404" i="3"/>
  <c r="Q403" i="3"/>
  <c r="Q402" i="3"/>
  <c r="Q401" i="3"/>
  <c r="Q400" i="3"/>
  <c r="Q399" i="3"/>
  <c r="Q398" i="3"/>
  <c r="Q388" i="3"/>
  <c r="Q387" i="3"/>
  <c r="Q386" i="3"/>
  <c r="Q385" i="3"/>
  <c r="Q384" i="3"/>
  <c r="Q383" i="3"/>
  <c r="Q382" i="3"/>
  <c r="Q381" i="3"/>
  <c r="Q380" i="3"/>
  <c r="Q379" i="3"/>
  <c r="Q378" i="3"/>
  <c r="Q377" i="3"/>
  <c r="Q367" i="3"/>
  <c r="Q366" i="3"/>
  <c r="Q365" i="3"/>
  <c r="Q364" i="3"/>
  <c r="Q363" i="3"/>
  <c r="Q362" i="3"/>
  <c r="Q361" i="3"/>
  <c r="Q360" i="3"/>
  <c r="Q359" i="3"/>
  <c r="Q358" i="3"/>
  <c r="Q357" i="3"/>
  <c r="Q356" i="3"/>
  <c r="Q346" i="3"/>
  <c r="Q345" i="3"/>
  <c r="Q344" i="3"/>
  <c r="Q343" i="3"/>
  <c r="Q342" i="3"/>
  <c r="Q341" i="3"/>
  <c r="Q340" i="3"/>
  <c r="Q339" i="3"/>
  <c r="Q338" i="3"/>
  <c r="Q337" i="3"/>
  <c r="Q336" i="3"/>
  <c r="Q335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04" i="3"/>
  <c r="Q303" i="3"/>
  <c r="Q302" i="3"/>
  <c r="Q301" i="3"/>
  <c r="Q300" i="3"/>
  <c r="Q299" i="3"/>
  <c r="Q298" i="3"/>
  <c r="Q297" i="3"/>
  <c r="Q296" i="3"/>
  <c r="Q295" i="3"/>
  <c r="Q294" i="3"/>
  <c r="Q293" i="3"/>
  <c r="Q283" i="3"/>
  <c r="Q282" i="3"/>
  <c r="Q281" i="3"/>
  <c r="Q280" i="3"/>
  <c r="Q279" i="3"/>
  <c r="Q278" i="3"/>
  <c r="Q277" i="3"/>
  <c r="Q276" i="3"/>
  <c r="Q275" i="3"/>
  <c r="Q274" i="3"/>
  <c r="Q273" i="3"/>
  <c r="Q272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94" i="3"/>
  <c r="Q93" i="3"/>
  <c r="Q92" i="3"/>
  <c r="Q91" i="3"/>
  <c r="Q90" i="3"/>
  <c r="Q89" i="3"/>
  <c r="Q88" i="3"/>
  <c r="Q87" i="3"/>
  <c r="Q86" i="3"/>
  <c r="Q85" i="3"/>
  <c r="Q84" i="3"/>
  <c r="Q83" i="3"/>
  <c r="Q73" i="3"/>
  <c r="Q72" i="3"/>
  <c r="Q71" i="3"/>
  <c r="Q70" i="3"/>
  <c r="Q69" i="3"/>
  <c r="Q68" i="3"/>
  <c r="Q67" i="3"/>
  <c r="Q66" i="3"/>
  <c r="Q65" i="3"/>
  <c r="Q64" i="3"/>
  <c r="Q63" i="3"/>
  <c r="Q62" i="3"/>
  <c r="Q52" i="3"/>
  <c r="Q51" i="3"/>
  <c r="Q50" i="3"/>
  <c r="Q49" i="3"/>
  <c r="Q48" i="3"/>
  <c r="Q47" i="3"/>
  <c r="Q46" i="3"/>
  <c r="Q45" i="3"/>
  <c r="Q44" i="3"/>
  <c r="Q43" i="3"/>
  <c r="Q42" i="3"/>
  <c r="Q41" i="3"/>
  <c r="Q21" i="3"/>
  <c r="Q22" i="3"/>
  <c r="Q23" i="3"/>
  <c r="Q24" i="3"/>
  <c r="Q25" i="3"/>
  <c r="Q26" i="3"/>
  <c r="Q27" i="3"/>
  <c r="Q28" i="3"/>
  <c r="Q29" i="3"/>
  <c r="Q30" i="3"/>
  <c r="Q31" i="3"/>
  <c r="Q20" i="3"/>
  <c r="AC92" i="3" l="1"/>
  <c r="AO92" i="3"/>
  <c r="AA92" i="3" s="1"/>
</calcChain>
</file>

<file path=xl/sharedStrings.xml><?xml version="1.0" encoding="utf-8"?>
<sst xmlns="http://schemas.openxmlformats.org/spreadsheetml/2006/main" count="26166" uniqueCount="2068">
  <si>
    <t>Teamleden 21-04-2022 10:48:56</t>
  </si>
  <si>
    <t>Competitienr</t>
  </si>
  <si>
    <t>Competitienaam</t>
  </si>
  <si>
    <t>Klasse</t>
  </si>
  <si>
    <t>Seizoen</t>
  </si>
  <si>
    <t>Teamnr</t>
  </si>
  <si>
    <t>Teamnaam</t>
  </si>
  <si>
    <t>TL Bondsnr</t>
  </si>
  <si>
    <t>TL Voornaam</t>
  </si>
  <si>
    <t>TL Tussenvoegsel</t>
  </si>
  <si>
    <t>TL Achternaam</t>
  </si>
  <si>
    <t>TL Telefoon</t>
  </si>
  <si>
    <t>TL E-mail</t>
  </si>
  <si>
    <t>Speeldag</t>
  </si>
  <si>
    <t>Tijd</t>
  </si>
  <si>
    <t>Reservedag</t>
  </si>
  <si>
    <t>Vernr</t>
  </si>
  <si>
    <t>Verenigingnaam</t>
  </si>
  <si>
    <t>Lokaliteit</t>
  </si>
  <si>
    <t>Adres</t>
  </si>
  <si>
    <t>Huisnr</t>
  </si>
  <si>
    <t>Toev</t>
  </si>
  <si>
    <t>Postcode</t>
  </si>
  <si>
    <t>Woonplaats</t>
  </si>
  <si>
    <t>Telefoon</t>
  </si>
  <si>
    <t>Bondsnr</t>
  </si>
  <si>
    <t>Voornaam</t>
  </si>
  <si>
    <t>Tussenvoegsel</t>
  </si>
  <si>
    <t>Achternaam</t>
  </si>
  <si>
    <t>Reserve</t>
  </si>
  <si>
    <t>Spelsoort</t>
  </si>
  <si>
    <t>Moyenne</t>
  </si>
  <si>
    <t>Nieuwe speler</t>
  </si>
  <si>
    <t>GEEN LID</t>
  </si>
  <si>
    <t>Voorkeur</t>
  </si>
  <si>
    <t>Opmerkingen</t>
  </si>
  <si>
    <t>Samen thuis</t>
  </si>
  <si>
    <t>Niet samen thuis</t>
  </si>
  <si>
    <t>A</t>
  </si>
  <si>
    <t>2021-2022</t>
  </si>
  <si>
    <t>West-Peter 8</t>
  </si>
  <si>
    <t>Ron</t>
  </si>
  <si>
    <t>Lieferink</t>
  </si>
  <si>
    <t>06-44522235</t>
  </si>
  <si>
    <t>ronlieferink1963@gmail.com</t>
  </si>
  <si>
    <t>Do-avond</t>
  </si>
  <si>
    <t>19:30:00</t>
  </si>
  <si>
    <t>Biljartvereniging West-Peter</t>
  </si>
  <si>
    <t>Biljartcentrum Westpeter</t>
  </si>
  <si>
    <t>Westpeterstraat</t>
  </si>
  <si>
    <t>6822 AB</t>
  </si>
  <si>
    <t>ARNHEM</t>
  </si>
  <si>
    <t>026-4433040</t>
  </si>
  <si>
    <t>John</t>
  </si>
  <si>
    <t>van</t>
  </si>
  <si>
    <t>Kleef</t>
  </si>
  <si>
    <t>Nee</t>
  </si>
  <si>
    <t>driebanden groot A</t>
  </si>
  <si>
    <t>Ja</t>
  </si>
  <si>
    <t>Henk</t>
  </si>
  <si>
    <t>Schreurs</t>
  </si>
  <si>
    <t>Gerrit</t>
  </si>
  <si>
    <t>Geurtse</t>
  </si>
  <si>
    <t>Leenders</t>
  </si>
  <si>
    <t>Willy</t>
  </si>
  <si>
    <t>Smaak</t>
  </si>
  <si>
    <t>de</t>
  </si>
  <si>
    <t>Laat</t>
  </si>
  <si>
    <t>West-Peter 9</t>
  </si>
  <si>
    <t>Jeffrey</t>
  </si>
  <si>
    <t>Noordhof</t>
  </si>
  <si>
    <t>06-22901019</t>
  </si>
  <si>
    <t>jefro1@live.nl</t>
  </si>
  <si>
    <t>Wim</t>
  </si>
  <si>
    <t>Vredeveldt</t>
  </si>
  <si>
    <t>Maurice</t>
  </si>
  <si>
    <t>Oosterhof</t>
  </si>
  <si>
    <t>West-Peter 11</t>
  </si>
  <si>
    <t>Rudy</t>
  </si>
  <si>
    <t>Gerritsen</t>
  </si>
  <si>
    <t>06-23412660</t>
  </si>
  <si>
    <t>biljartcentrumarnhem@online.nl</t>
  </si>
  <si>
    <t>Ma-avond</t>
  </si>
  <si>
    <t>Arno</t>
  </si>
  <si>
    <t>Klaassen</t>
  </si>
  <si>
    <t>Hein</t>
  </si>
  <si>
    <t>Diek</t>
  </si>
  <si>
    <t>Nico</t>
  </si>
  <si>
    <t>Mortier</t>
  </si>
  <si>
    <t>Andy</t>
  </si>
  <si>
    <t>Nab</t>
  </si>
  <si>
    <t>Tommy</t>
  </si>
  <si>
    <t>Vo</t>
  </si>
  <si>
    <t>Hummel</t>
  </si>
  <si>
    <t>Johan</t>
  </si>
  <si>
    <t>Jansen</t>
  </si>
  <si>
    <t>West-Peter 12</t>
  </si>
  <si>
    <t>026-3391038</t>
  </si>
  <si>
    <t>arno.klaassen@upcmail.nl</t>
  </si>
  <si>
    <t>00:00:00</t>
  </si>
  <si>
    <t>Karel</t>
  </si>
  <si>
    <t>Brand</t>
  </si>
  <si>
    <t>even weken !!!</t>
  </si>
  <si>
    <t>Willem</t>
  </si>
  <si>
    <t>Hofman</t>
  </si>
  <si>
    <t>West-Peter 13</t>
  </si>
  <si>
    <t>Rudi</t>
  </si>
  <si>
    <t>Loef</t>
  </si>
  <si>
    <t>06-44442106</t>
  </si>
  <si>
    <t>loef62@chello.nl</t>
  </si>
  <si>
    <t>Vr-avond</t>
  </si>
  <si>
    <t>Mourik</t>
  </si>
  <si>
    <t>Carlo</t>
  </si>
  <si>
    <t>Dikkers</t>
  </si>
  <si>
    <t>Bennie</t>
  </si>
  <si>
    <t>Boerstal</t>
  </si>
  <si>
    <t>Erik</t>
  </si>
  <si>
    <t>Toon</t>
  </si>
  <si>
    <t>Koster</t>
  </si>
  <si>
    <t>Petersberg 10</t>
  </si>
  <si>
    <t>Frans</t>
  </si>
  <si>
    <t>Joostink</t>
  </si>
  <si>
    <t>06-51692976</t>
  </si>
  <si>
    <t>info@bema-recycling.nl</t>
  </si>
  <si>
    <t>Wo-avond</t>
  </si>
  <si>
    <t>Petersberg</t>
  </si>
  <si>
    <t>De Snelpost</t>
  </si>
  <si>
    <t>Agnietenstraat</t>
  </si>
  <si>
    <t>6822 JW</t>
  </si>
  <si>
    <t>026-7854419</t>
  </si>
  <si>
    <t>Robert</t>
  </si>
  <si>
    <t>Aaldering</t>
  </si>
  <si>
    <t>Joop</t>
  </si>
  <si>
    <t>Hessing</t>
  </si>
  <si>
    <t>Leen</t>
  </si>
  <si>
    <t>Gerrist</t>
  </si>
  <si>
    <t>Thijs</t>
  </si>
  <si>
    <t>van der</t>
  </si>
  <si>
    <t>Zijden</t>
  </si>
  <si>
    <t>Eric</t>
  </si>
  <si>
    <t>Eickhoff</t>
  </si>
  <si>
    <t>Van Lierop</t>
  </si>
  <si>
    <t>D.V.S. 1</t>
  </si>
  <si>
    <t>Theo</t>
  </si>
  <si>
    <t>Scholten</t>
  </si>
  <si>
    <t>06-22216591</t>
  </si>
  <si>
    <t>scholtentheo@online.nl</t>
  </si>
  <si>
    <t>Door Vriendschap Sterk</t>
  </si>
  <si>
    <t>Gert Jan</t>
  </si>
  <si>
    <t>Esvelt</t>
  </si>
  <si>
    <t>van den</t>
  </si>
  <si>
    <t>Borden</t>
  </si>
  <si>
    <t>Appie</t>
  </si>
  <si>
    <t>Jan</t>
  </si>
  <si>
    <t>Beers</t>
  </si>
  <si>
    <t>Moira 12</t>
  </si>
  <si>
    <t>Willems</t>
  </si>
  <si>
    <t>06-46344471</t>
  </si>
  <si>
    <t>willems.tpa@kpnmail.nl</t>
  </si>
  <si>
    <t>Moira</t>
  </si>
  <si>
    <t>Jan Massinkhal</t>
  </si>
  <si>
    <t>Nieuwe Dukenburgseweg</t>
  </si>
  <si>
    <t>6534 AD</t>
  </si>
  <si>
    <t>NIJMEGEN</t>
  </si>
  <si>
    <t>024-3564260</t>
  </si>
  <si>
    <t>Joep</t>
  </si>
  <si>
    <t>van de</t>
  </si>
  <si>
    <t>Ven</t>
  </si>
  <si>
    <t>Winfried</t>
  </si>
  <si>
    <t>Smolders</t>
  </si>
  <si>
    <t>Ties</t>
  </si>
  <si>
    <t>Jean</t>
  </si>
  <si>
    <t>Verbeet</t>
  </si>
  <si>
    <t>Hans</t>
  </si>
  <si>
    <t>Spaans</t>
  </si>
  <si>
    <t>Roel</t>
  </si>
  <si>
    <t>Toren</t>
  </si>
  <si>
    <t>Marien</t>
  </si>
  <si>
    <t>Gramser</t>
  </si>
  <si>
    <t>De Grenspost 5</t>
  </si>
  <si>
    <t>Lena</t>
  </si>
  <si>
    <t>Borstel</t>
  </si>
  <si>
    <t>06-54761808</t>
  </si>
  <si>
    <t>lenaborstel@gmail.com</t>
  </si>
  <si>
    <t>Biljartvereniging De Grenspost</t>
  </si>
  <si>
    <t>P.V. Arnhem Oost</t>
  </si>
  <si>
    <t>Konijnenweg</t>
  </si>
  <si>
    <t>18 a</t>
  </si>
  <si>
    <t>6823 KZ</t>
  </si>
  <si>
    <t>026-4452680</t>
  </si>
  <si>
    <t>Degen</t>
  </si>
  <si>
    <t>Weber</t>
  </si>
  <si>
    <t>Man</t>
  </si>
  <si>
    <t>Herman</t>
  </si>
  <si>
    <t>Bouman</t>
  </si>
  <si>
    <t>Caramba 1</t>
  </si>
  <si>
    <t>Bert</t>
  </si>
  <si>
    <t>Vorstenbosch</t>
  </si>
  <si>
    <t>06-43804974</t>
  </si>
  <si>
    <t>bertvorstenbosch@glazenkamp.net</t>
  </si>
  <si>
    <t>Caramba</t>
  </si>
  <si>
    <t>Hatertseweg</t>
  </si>
  <si>
    <t>6533 AT</t>
  </si>
  <si>
    <t>024-3551735</t>
  </si>
  <si>
    <t>Rik</t>
  </si>
  <si>
    <t>Hooghof</t>
  </si>
  <si>
    <t>oneven weken</t>
  </si>
  <si>
    <t>Peter</t>
  </si>
  <si>
    <t>Walrecht</t>
  </si>
  <si>
    <t>Antoon</t>
  </si>
  <si>
    <t>De Kuul 1</t>
  </si>
  <si>
    <t>Kersten</t>
  </si>
  <si>
    <t>0481-459858</t>
  </si>
  <si>
    <t>jkersten@hotmail.com</t>
  </si>
  <si>
    <t>De Kuul</t>
  </si>
  <si>
    <t>Zalencentrum De Kuul</t>
  </si>
  <si>
    <t>Wagenweg</t>
  </si>
  <si>
    <t>12 E</t>
  </si>
  <si>
    <t>6852 DW</t>
  </si>
  <si>
    <t>HUISSEN</t>
  </si>
  <si>
    <t>026-3250306</t>
  </si>
  <si>
    <t xml:space="preserve"> </t>
  </si>
  <si>
    <t>indeling met Nijmeegse verenigingen</t>
  </si>
  <si>
    <t>Dominicus</t>
  </si>
  <si>
    <t>Joke</t>
  </si>
  <si>
    <t>Tooren</t>
  </si>
  <si>
    <t>Crijns</t>
  </si>
  <si>
    <t>Han</t>
  </si>
  <si>
    <t>Borgers</t>
  </si>
  <si>
    <t>Ronald</t>
  </si>
  <si>
    <t>Pas</t>
  </si>
  <si>
    <t>Cees</t>
  </si>
  <si>
    <t>Perry</t>
  </si>
  <si>
    <t>Rijndertse</t>
  </si>
  <si>
    <t>De Kuul 2</t>
  </si>
  <si>
    <t>Alfons</t>
  </si>
  <si>
    <t>Neijenhuis</t>
  </si>
  <si>
    <t>06-11622824</t>
  </si>
  <si>
    <t>f.neijenhuis@kpnmail.nl</t>
  </si>
  <si>
    <t>Eulink</t>
  </si>
  <si>
    <t>Martin</t>
  </si>
  <si>
    <t>Arends</t>
  </si>
  <si>
    <t>De Kuul 3</t>
  </si>
  <si>
    <t>06-51235197</t>
  </si>
  <si>
    <t>wjcrijns@hotmail.nl</t>
  </si>
  <si>
    <t>Ben</t>
  </si>
  <si>
    <t>Peters</t>
  </si>
  <si>
    <t>Ruud</t>
  </si>
  <si>
    <t>Knispel</t>
  </si>
  <si>
    <t>Driebanden B1</t>
  </si>
  <si>
    <t>B1</t>
  </si>
  <si>
    <t>Kaketoe `80 1</t>
  </si>
  <si>
    <t>Tils</t>
  </si>
  <si>
    <t>024-3584213</t>
  </si>
  <si>
    <t>pamtils01@gmail.com</t>
  </si>
  <si>
    <t>Di-avond</t>
  </si>
  <si>
    <t>Kaketoe `80</t>
  </si>
  <si>
    <t>driebanden klein B1-B2</t>
  </si>
  <si>
    <t>even</t>
  </si>
  <si>
    <t>Willemsen</t>
  </si>
  <si>
    <t>Richard</t>
  </si>
  <si>
    <t>Voorst</t>
  </si>
  <si>
    <t>Lammerts</t>
  </si>
  <si>
    <t>Chris</t>
  </si>
  <si>
    <t>Oeffelt</t>
  </si>
  <si>
    <t>Berry</t>
  </si>
  <si>
    <t>Soesan</t>
  </si>
  <si>
    <t>Jan Willem</t>
  </si>
  <si>
    <t>Oever</t>
  </si>
  <si>
    <t>West-Peter 14</t>
  </si>
  <si>
    <t>Menno</t>
  </si>
  <si>
    <t>Nicolai</t>
  </si>
  <si>
    <t>06-30111482</t>
  </si>
  <si>
    <t>mnicolai@live.nl</t>
  </si>
  <si>
    <t>Bram</t>
  </si>
  <si>
    <t>Bosma</t>
  </si>
  <si>
    <t>Jochem</t>
  </si>
  <si>
    <t>Zee</t>
  </si>
  <si>
    <t>Rene</t>
  </si>
  <si>
    <t>Langenbach</t>
  </si>
  <si>
    <t>Petersberg 2</t>
  </si>
  <si>
    <t>06-20301146</t>
  </si>
  <si>
    <t>robertaaldering026@gmail.com</t>
  </si>
  <si>
    <t>Michael</t>
  </si>
  <si>
    <t>Dikky</t>
  </si>
  <si>
    <t>Driessen</t>
  </si>
  <si>
    <t>Tonny</t>
  </si>
  <si>
    <t xml:space="preserve">van </t>
  </si>
  <si>
    <t>Lierop</t>
  </si>
  <si>
    <t>Bongers</t>
  </si>
  <si>
    <t>D.V.S. 2</t>
  </si>
  <si>
    <t>Hendriks</t>
  </si>
  <si>
    <t>Lou</t>
  </si>
  <si>
    <t>Bosman</t>
  </si>
  <si>
    <t>De Kuul 4</t>
  </si>
  <si>
    <t>06-30584103</t>
  </si>
  <si>
    <t>cees_kersten@hotmail.com</t>
  </si>
  <si>
    <t>Indeling met Arnhemse verenigingen</t>
  </si>
  <si>
    <t>De Kuul 5</t>
  </si>
  <si>
    <t>06-52183549</t>
  </si>
  <si>
    <t>fdteh@hetnet.nl</t>
  </si>
  <si>
    <t>Geurts</t>
  </si>
  <si>
    <t>Epi</t>
  </si>
  <si>
    <t>Barten</t>
  </si>
  <si>
    <t>De Kuul 6</t>
  </si>
  <si>
    <t>06-53838835</t>
  </si>
  <si>
    <t>pasje66@gmail.com</t>
  </si>
  <si>
    <t>Jackie</t>
  </si>
  <si>
    <t>Been</t>
  </si>
  <si>
    <t>indelen com. Arnhemse verenigingen</t>
  </si>
  <si>
    <t>De Kuul 7</t>
  </si>
  <si>
    <t>Adri</t>
  </si>
  <si>
    <t>026-3254531</t>
  </si>
  <si>
    <t>adri.van.tooren@gmail.com</t>
  </si>
  <si>
    <t>Koen</t>
  </si>
  <si>
    <t>Geert</t>
  </si>
  <si>
    <t>Schrijver</t>
  </si>
  <si>
    <t>O.B.K. 1</t>
  </si>
  <si>
    <t>Polman</t>
  </si>
  <si>
    <t>06-22945344</t>
  </si>
  <si>
    <t>rgppolly@hotmail.com</t>
  </si>
  <si>
    <t>BV Oefening Baart Kunst</t>
  </si>
  <si>
    <t>Dorpsstraat</t>
  </si>
  <si>
    <t>6681 BM</t>
  </si>
  <si>
    <t>BEMMEL</t>
  </si>
  <si>
    <t>0481-461477</t>
  </si>
  <si>
    <t>Fred</t>
  </si>
  <si>
    <t>Huiskens</t>
  </si>
  <si>
    <t>Lucassen</t>
  </si>
  <si>
    <t>Toine</t>
  </si>
  <si>
    <t>Dave</t>
  </si>
  <si>
    <t>Snijders</t>
  </si>
  <si>
    <t>Janssen</t>
  </si>
  <si>
    <t>06-10984443</t>
  </si>
  <si>
    <t>bongers72@kpnmail.nl</t>
  </si>
  <si>
    <t>Oneven weken</t>
  </si>
  <si>
    <t>D.L.S. 1</t>
  </si>
  <si>
    <t>06-53938427</t>
  </si>
  <si>
    <t>frans.janssen@caiway.nl</t>
  </si>
  <si>
    <t>De Laatste Stuiver D.L.S.</t>
  </si>
  <si>
    <t>Reestraat</t>
  </si>
  <si>
    <t>6562 LK</t>
  </si>
  <si>
    <t>GROESBEEK</t>
  </si>
  <si>
    <t>024-3971637</t>
  </si>
  <si>
    <t>Bons</t>
  </si>
  <si>
    <t>Twan</t>
  </si>
  <si>
    <t>Schoofs</t>
  </si>
  <si>
    <t>Oomen</t>
  </si>
  <si>
    <t>Kaal</t>
  </si>
  <si>
    <t>Rikken</t>
  </si>
  <si>
    <t>Wil</t>
  </si>
  <si>
    <t>Hagemann</t>
  </si>
  <si>
    <t>D.L.S. 2</t>
  </si>
  <si>
    <t>06-27023641</t>
  </si>
  <si>
    <t>jan.ine@hotmail.nl</t>
  </si>
  <si>
    <t>Bomhof</t>
  </si>
  <si>
    <t>William</t>
  </si>
  <si>
    <t>De Corner 1</t>
  </si>
  <si>
    <t>Marco</t>
  </si>
  <si>
    <t>024-3977749</t>
  </si>
  <si>
    <t>marcomarije@kpnmail.nl</t>
  </si>
  <si>
    <t>De Corner</t>
  </si>
  <si>
    <t>Boslust</t>
  </si>
  <si>
    <t>Nijmeegsebaan</t>
  </si>
  <si>
    <t>6561 KG</t>
  </si>
  <si>
    <t>024-8452802</t>
  </si>
  <si>
    <t>Anton</t>
  </si>
  <si>
    <t>Konings</t>
  </si>
  <si>
    <t>Thijssen</t>
  </si>
  <si>
    <t>Raymond</t>
  </si>
  <si>
    <t>Benders</t>
  </si>
  <si>
    <t>Caramba 2</t>
  </si>
  <si>
    <t>Teeky</t>
  </si>
  <si>
    <t>Reessink</t>
  </si>
  <si>
    <t>niet in de poul Arnhem</t>
  </si>
  <si>
    <t>Bilo</t>
  </si>
  <si>
    <t>George</t>
  </si>
  <si>
    <t>Supusepa</t>
  </si>
  <si>
    <t>Caramba 3</t>
  </si>
  <si>
    <t>Leon</t>
  </si>
  <si>
    <t>Straatman</t>
  </si>
  <si>
    <t>06-46195485</t>
  </si>
  <si>
    <t>l.straatman2@chello.nl</t>
  </si>
  <si>
    <t>Yasin</t>
  </si>
  <si>
    <t>Yozgat</t>
  </si>
  <si>
    <t>Caramba 4</t>
  </si>
  <si>
    <t>06-25204860</t>
  </si>
  <si>
    <t>janbilo@hotmail.com</t>
  </si>
  <si>
    <t>Veer</t>
  </si>
  <si>
    <t>Ton</t>
  </si>
  <si>
    <t>Linden</t>
  </si>
  <si>
    <t>Caramba 5</t>
  </si>
  <si>
    <t>024-3447296</t>
  </si>
  <si>
    <t>r.a.w.toren@gmail.com</t>
  </si>
  <si>
    <t>Engelen</t>
  </si>
  <si>
    <t>Bexkens</t>
  </si>
  <si>
    <t>Kluts</t>
  </si>
  <si>
    <t>Caramba 6</t>
  </si>
  <si>
    <t>Paul</t>
  </si>
  <si>
    <t>Bosveld</t>
  </si>
  <si>
    <t>Frank</t>
  </si>
  <si>
    <t>Burgersdijk</t>
  </si>
  <si>
    <t>Renkum 1</t>
  </si>
  <si>
    <t>Tummers</t>
  </si>
  <si>
    <t>0317-842369</t>
  </si>
  <si>
    <t>ronenyvon@live.nl</t>
  </si>
  <si>
    <t>B.v. Renkum</t>
  </si>
  <si>
    <t>Biljartcentrum Renkum</t>
  </si>
  <si>
    <t>Groeneweg</t>
  </si>
  <si>
    <t>6871 DD</t>
  </si>
  <si>
    <t>RENKUM</t>
  </si>
  <si>
    <t>06-12671738</t>
  </si>
  <si>
    <t>Nick</t>
  </si>
  <si>
    <t>Nieuwenhuize</t>
  </si>
  <si>
    <t>Flipsen</t>
  </si>
  <si>
    <t>Marcel</t>
  </si>
  <si>
    <t>Visser</t>
  </si>
  <si>
    <t>Evert</t>
  </si>
  <si>
    <t>Kolk</t>
  </si>
  <si>
    <t>Kaketoe `80 2</t>
  </si>
  <si>
    <t>Trudi</t>
  </si>
  <si>
    <t>Hoogveld</t>
  </si>
  <si>
    <t>024 - 6755963</t>
  </si>
  <si>
    <t>trudihoogveld@hotmail.com</t>
  </si>
  <si>
    <t>Martien</t>
  </si>
  <si>
    <t>Spoel</t>
  </si>
  <si>
    <t>Jos</t>
  </si>
  <si>
    <t>Engelenburg</t>
  </si>
  <si>
    <t>Keurentjes</t>
  </si>
  <si>
    <t>Bruin</t>
  </si>
  <si>
    <t>Auener</t>
  </si>
  <si>
    <t>Cafe Boslust 1</t>
  </si>
  <si>
    <t>024-3976902</t>
  </si>
  <si>
    <t>petervisser1959@gmail.com</t>
  </si>
  <si>
    <t>niet tegen verenigingen uit Arnhem</t>
  </si>
  <si>
    <t>Sopamena</t>
  </si>
  <si>
    <t>Weijers</t>
  </si>
  <si>
    <t>Cafe Boslust 2</t>
  </si>
  <si>
    <t>Adrie</t>
  </si>
  <si>
    <t>Bosmans</t>
  </si>
  <si>
    <t>06-52655922</t>
  </si>
  <si>
    <t>sponsje_@hotmail.com</t>
  </si>
  <si>
    <t>Even weken (Gesloten MA,Di en Woensdag)</t>
  </si>
  <si>
    <t>Lambert</t>
  </si>
  <si>
    <t>Weeren</t>
  </si>
  <si>
    <t>Ronnie</t>
  </si>
  <si>
    <t>Aalders</t>
  </si>
  <si>
    <t>Roeven</t>
  </si>
  <si>
    <t>Cafe Boslust 3</t>
  </si>
  <si>
    <t>06-11834554</t>
  </si>
  <si>
    <t>j.sopamena1965@gmail.com</t>
  </si>
  <si>
    <t>Albert</t>
  </si>
  <si>
    <t>Embden</t>
  </si>
  <si>
    <t>Cafe Boslust 4</t>
  </si>
  <si>
    <t>06-57571443</t>
  </si>
  <si>
    <t>t.p.peters@hotmail.nl</t>
  </si>
  <si>
    <t>Gerrits</t>
  </si>
  <si>
    <t>Heijnen</t>
  </si>
  <si>
    <t>Eijkhout</t>
  </si>
  <si>
    <t>Patrick</t>
  </si>
  <si>
    <t>De Wester 1</t>
  </si>
  <si>
    <t>Arts</t>
  </si>
  <si>
    <t>0485-455045</t>
  </si>
  <si>
    <t>twan.arts3@gmail.com</t>
  </si>
  <si>
    <t>De Wester Mill</t>
  </si>
  <si>
    <t>Wijkaccommodatie De Wester</t>
  </si>
  <si>
    <t>Havikstraat</t>
  </si>
  <si>
    <t>5451 XG</t>
  </si>
  <si>
    <t>MILL</t>
  </si>
  <si>
    <t>0485-455021</t>
  </si>
  <si>
    <t>Paters</t>
  </si>
  <si>
    <t>Bardoel</t>
  </si>
  <si>
    <t>Woezik 1</t>
  </si>
  <si>
    <t>Herold</t>
  </si>
  <si>
    <t>Slettenaar</t>
  </si>
  <si>
    <t>024-3244646</t>
  </si>
  <si>
    <t>heroldslettenaar@gmail.com</t>
  </si>
  <si>
    <t>Woezik</t>
  </si>
  <si>
    <t>Verploegen Party- &amp; Congrescentrum</t>
  </si>
  <si>
    <t>Woeziksestraat</t>
  </si>
  <si>
    <t>6604 CM</t>
  </si>
  <si>
    <t>WIJCHEN</t>
  </si>
  <si>
    <t>024-6413000</t>
  </si>
  <si>
    <t>Derksen</t>
  </si>
  <si>
    <t>Rini</t>
  </si>
  <si>
    <t>Megens</t>
  </si>
  <si>
    <t>Tonnie</t>
  </si>
  <si>
    <t>Verploegen</t>
  </si>
  <si>
    <t>Spek</t>
  </si>
  <si>
    <t>De Zwijntjes 1</t>
  </si>
  <si>
    <t>06-15391343</t>
  </si>
  <si>
    <t>gerrittrudie@home.nl</t>
  </si>
  <si>
    <t>De Zwijntjes</t>
  </si>
  <si>
    <t>Vensestraat</t>
  </si>
  <si>
    <t>6599 AN</t>
  </si>
  <si>
    <t>VEN-ZELDERHEIDE</t>
  </si>
  <si>
    <t>0485-518160</t>
  </si>
  <si>
    <t>Nagels</t>
  </si>
  <si>
    <t>Frits</t>
  </si>
  <si>
    <t>Mast</t>
  </si>
  <si>
    <t>Wout</t>
  </si>
  <si>
    <t>Maicol</t>
  </si>
  <si>
    <t>Thiecke</t>
  </si>
  <si>
    <t>Cafe Boslust 5</t>
  </si>
  <si>
    <t>024-3661283</t>
  </si>
  <si>
    <t>a.konings12@chello.nl</t>
  </si>
  <si>
    <t>graag spelen tegen teams uit Arnhem</t>
  </si>
  <si>
    <t>Michel</t>
  </si>
  <si>
    <t>Bommel</t>
  </si>
  <si>
    <t>Augusto</t>
  </si>
  <si>
    <t>vila</t>
  </si>
  <si>
    <t>Verde</t>
  </si>
  <si>
    <t>D.W.S. Central 1</t>
  </si>
  <si>
    <t>06-42296154</t>
  </si>
  <si>
    <t>t.brand@me.com</t>
  </si>
  <si>
    <t>D.W.S. Central</t>
  </si>
  <si>
    <t>St. Jacobslaan</t>
  </si>
  <si>
    <t>30 -32</t>
  </si>
  <si>
    <t>6533 BT</t>
  </si>
  <si>
    <t>024-3552286</t>
  </si>
  <si>
    <t>Damen</t>
  </si>
  <si>
    <t>Hermsen</t>
  </si>
  <si>
    <t>Henny</t>
  </si>
  <si>
    <t>Waal</t>
  </si>
  <si>
    <t>Huisman</t>
  </si>
  <si>
    <t>Zwaan De</t>
  </si>
  <si>
    <t>Leander</t>
  </si>
  <si>
    <t>Teeffelen</t>
  </si>
  <si>
    <t>06-57990503</t>
  </si>
  <si>
    <t>leander_342@hotmail.com</t>
  </si>
  <si>
    <t>Cafe 't Zwaantje</t>
  </si>
  <si>
    <t>Vriezeweg</t>
  </si>
  <si>
    <t>6653 AJ</t>
  </si>
  <si>
    <t>DEEST</t>
  </si>
  <si>
    <t>0487-512582</t>
  </si>
  <si>
    <t>Loermans</t>
  </si>
  <si>
    <t>Broek</t>
  </si>
  <si>
    <t>Pierre</t>
  </si>
  <si>
    <t>Mulder</t>
  </si>
  <si>
    <t>Wilfred</t>
  </si>
  <si>
    <t>Jilesen</t>
  </si>
  <si>
    <t>O.B.K. 3</t>
  </si>
  <si>
    <t>Rottjers</t>
  </si>
  <si>
    <t>026-3275306</t>
  </si>
  <si>
    <t>hans.rottjers@gmail.com</t>
  </si>
  <si>
    <t>Zwaaij</t>
  </si>
  <si>
    <t>Laake</t>
  </si>
  <si>
    <t>Driebanden B2</t>
  </si>
  <si>
    <t>B2</t>
  </si>
  <si>
    <t>De Doorkijk 1</t>
  </si>
  <si>
    <t>Pedro</t>
  </si>
  <si>
    <t>Swartjes</t>
  </si>
  <si>
    <t>0487-516333</t>
  </si>
  <si>
    <t>pedroswartjes@hotmail.com</t>
  </si>
  <si>
    <t>Biljartvereniging De Doorkijk</t>
  </si>
  <si>
    <t>Wijkcentrum de Doorkijk</t>
  </si>
  <si>
    <t>Langstuk</t>
  </si>
  <si>
    <t>6651 HZ</t>
  </si>
  <si>
    <t>DRUTEN</t>
  </si>
  <si>
    <t>0487-516363</t>
  </si>
  <si>
    <t>Reuver</t>
  </si>
  <si>
    <t>Wilkens</t>
  </si>
  <si>
    <t>Dijk</t>
  </si>
  <si>
    <t>De Doorkijk 2</t>
  </si>
  <si>
    <t>0487-518796</t>
  </si>
  <si>
    <t>info@schilder-vandijk.nl</t>
  </si>
  <si>
    <t>Wenting</t>
  </si>
  <si>
    <t>Mark</t>
  </si>
  <si>
    <t>Pol</t>
  </si>
  <si>
    <t>Derks</t>
  </si>
  <si>
    <t>Zand</t>
  </si>
  <si>
    <t>De 3sprong 1</t>
  </si>
  <si>
    <t>Sip</t>
  </si>
  <si>
    <t>024-4773312</t>
  </si>
  <si>
    <t>tonnysip5@outlook.com</t>
  </si>
  <si>
    <t>Biljartvereniging De 3sprong</t>
  </si>
  <si>
    <t>Koninginnelaan</t>
  </si>
  <si>
    <t>6542 ZT</t>
  </si>
  <si>
    <t>06-46848182</t>
  </si>
  <si>
    <t>Maassen</t>
  </si>
  <si>
    <t>Edwin</t>
  </si>
  <si>
    <t>Jo</t>
  </si>
  <si>
    <t>Boekel</t>
  </si>
  <si>
    <t>Looijschelder</t>
  </si>
  <si>
    <t>Albrecht</t>
  </si>
  <si>
    <t>Jacky</t>
  </si>
  <si>
    <t>Ritmeijer</t>
  </si>
  <si>
    <t>De 3sprong 2</t>
  </si>
  <si>
    <t>Kroonenburg</t>
  </si>
  <si>
    <t>024 8801522</t>
  </si>
  <si>
    <t>tonvankroonenburg@gmail.com</t>
  </si>
  <si>
    <t>even weken</t>
  </si>
  <si>
    <t>Stan</t>
  </si>
  <si>
    <t>Hoho</t>
  </si>
  <si>
    <t>Arnold</t>
  </si>
  <si>
    <t>Lanters</t>
  </si>
  <si>
    <t>Doeleman</t>
  </si>
  <si>
    <t>De 3sprong 3</t>
  </si>
  <si>
    <t>024-8450107</t>
  </si>
  <si>
    <t>j.looijschelder@kpnmail.nl</t>
  </si>
  <si>
    <t>Moira 1</t>
  </si>
  <si>
    <t>Harry</t>
  </si>
  <si>
    <t>Reinink</t>
  </si>
  <si>
    <t>024-6774404</t>
  </si>
  <si>
    <t>h.reinink@kpnplanet.nl</t>
  </si>
  <si>
    <t>Kees</t>
  </si>
  <si>
    <t>Jaspers</t>
  </si>
  <si>
    <t>Lauret</t>
  </si>
  <si>
    <t>Christ</t>
  </si>
  <si>
    <t>Merx</t>
  </si>
  <si>
    <t>Rob</t>
  </si>
  <si>
    <t>Hulst</t>
  </si>
  <si>
    <t>Kaketoe `80 3</t>
  </si>
  <si>
    <t>Duynhoven</t>
  </si>
  <si>
    <t>024-3780066</t>
  </si>
  <si>
    <t>janduynhoven@telfort.nl</t>
  </si>
  <si>
    <t>Berendsen</t>
  </si>
  <si>
    <t>Mahmut</t>
  </si>
  <si>
    <t>Senol</t>
  </si>
  <si>
    <t>Viersprong 1</t>
  </si>
  <si>
    <t>Charles</t>
  </si>
  <si>
    <t>Heusden</t>
  </si>
  <si>
    <t>024-6411681</t>
  </si>
  <si>
    <t>c.heusden@hotmail.com</t>
  </si>
  <si>
    <t>Viersprong</t>
  </si>
  <si>
    <t>Wijkcentrum OZO</t>
  </si>
  <si>
    <t>Urnenveldweg</t>
  </si>
  <si>
    <t>6603 AE</t>
  </si>
  <si>
    <t>024-6414836</t>
  </si>
  <si>
    <t>in de poule met Hoogeerd</t>
  </si>
  <si>
    <t>Heuvel</t>
  </si>
  <si>
    <t>Lammers</t>
  </si>
  <si>
    <t>Spanjaard</t>
  </si>
  <si>
    <t>Fleuren</t>
  </si>
  <si>
    <t>Luctor 1</t>
  </si>
  <si>
    <t>Bart</t>
  </si>
  <si>
    <t>Aben</t>
  </si>
  <si>
    <t>06-52361984</t>
  </si>
  <si>
    <t>bart.aben69@gmail.com</t>
  </si>
  <si>
    <t>Luctor</t>
  </si>
  <si>
    <t>Vloetweg</t>
  </si>
  <si>
    <t>5841 AS</t>
  </si>
  <si>
    <t>OPLOO</t>
  </si>
  <si>
    <t>0485-382121</t>
  </si>
  <si>
    <t>Aerts</t>
  </si>
  <si>
    <t>Bastiaans</t>
  </si>
  <si>
    <t>Cornelissen</t>
  </si>
  <si>
    <t>Toonen</t>
  </si>
  <si>
    <t>Sambeek</t>
  </si>
  <si>
    <t>Koks</t>
  </si>
  <si>
    <t>D.L.S. 3</t>
  </si>
  <si>
    <t>06-40174916</t>
  </si>
  <si>
    <t>elsenandre@hotmail.com</t>
  </si>
  <si>
    <t>kermis van za 04 t/m do 09 sep 2021</t>
  </si>
  <si>
    <t>Leng</t>
  </si>
  <si>
    <t>Guus</t>
  </si>
  <si>
    <t>D.L.S. 4</t>
  </si>
  <si>
    <t>06-17916429</t>
  </si>
  <si>
    <t>tdeleng@aol.com</t>
  </si>
  <si>
    <t>Cor</t>
  </si>
  <si>
    <t>Bergh</t>
  </si>
  <si>
    <t>Cafe Boslust 6</t>
  </si>
  <si>
    <t>06-38246866</t>
  </si>
  <si>
    <t>johnjanssengr@hotmail.com</t>
  </si>
  <si>
    <t>Giebels</t>
  </si>
  <si>
    <t>Gerold</t>
  </si>
  <si>
    <t>Hennie</t>
  </si>
  <si>
    <t>Cafe Boslust 7</t>
  </si>
  <si>
    <t>024-3973355</t>
  </si>
  <si>
    <t>g.peters@t-mobilethuis.nl</t>
  </si>
  <si>
    <t>Diana</t>
  </si>
  <si>
    <t>Peters-Hendricks</t>
  </si>
  <si>
    <t>Roger</t>
  </si>
  <si>
    <t>Baardewijk</t>
  </si>
  <si>
    <t>Cafe Boslust 8</t>
  </si>
  <si>
    <t>Jeremy</t>
  </si>
  <si>
    <t>Liebers</t>
  </si>
  <si>
    <t>06-15501774</t>
  </si>
  <si>
    <t>jeremyliebers@live.nl</t>
  </si>
  <si>
    <t>Speelgerechtigd</t>
  </si>
  <si>
    <t>Niet</t>
  </si>
  <si>
    <t>Martijn</t>
  </si>
  <si>
    <t>Peeters</t>
  </si>
  <si>
    <t>Schijndec</t>
  </si>
  <si>
    <t>Dijkmans</t>
  </si>
  <si>
    <t>Hoogeerd 1</t>
  </si>
  <si>
    <t>Pastors</t>
  </si>
  <si>
    <t>024-6416021</t>
  </si>
  <si>
    <t>pastors@planet.nl</t>
  </si>
  <si>
    <t>Hoogeerd</t>
  </si>
  <si>
    <t>Maasbandijk</t>
  </si>
  <si>
    <t>6606 KB</t>
  </si>
  <si>
    <t>NIFTRIK</t>
  </si>
  <si>
    <t>024-6414032</t>
  </si>
  <si>
    <t>Coolen</t>
  </si>
  <si>
    <t>vanaf 1-8-21 zichtbaar</t>
  </si>
  <si>
    <t>ten</t>
  </si>
  <si>
    <t>Buren</t>
  </si>
  <si>
    <t>Juliana 2</t>
  </si>
  <si>
    <t>Ruth</t>
  </si>
  <si>
    <t>Bogaard</t>
  </si>
  <si>
    <t>06-33031569</t>
  </si>
  <si>
    <t>ruth43@zonnet.nl</t>
  </si>
  <si>
    <t>Juliana</t>
  </si>
  <si>
    <t>Molenweg</t>
  </si>
  <si>
    <t>6543 VB</t>
  </si>
  <si>
    <t>024-3771312</t>
  </si>
  <si>
    <t>Falize</t>
  </si>
  <si>
    <t>Wiel</t>
  </si>
  <si>
    <t>v.d.</t>
  </si>
  <si>
    <t>Bol</t>
  </si>
  <si>
    <t>Carel</t>
  </si>
  <si>
    <t>Warringa</t>
  </si>
  <si>
    <t>Jacobs</t>
  </si>
  <si>
    <t>Pijman</t>
  </si>
  <si>
    <t>Juliana 1</t>
  </si>
  <si>
    <t>Christel</t>
  </si>
  <si>
    <t>Vermeulen</t>
  </si>
  <si>
    <t>06-26942652</t>
  </si>
  <si>
    <t>christelvermeulen@upcmail.nl</t>
  </si>
  <si>
    <t>Meijer</t>
  </si>
  <si>
    <t>`t Klosje 1</t>
  </si>
  <si>
    <t>Gerjan</t>
  </si>
  <si>
    <t>Roelofs</t>
  </si>
  <si>
    <t>06-46640625</t>
  </si>
  <si>
    <t>gerjan.roelofs@kpnplanet.nl</t>
  </si>
  <si>
    <t>`t Klosje</t>
  </si>
  <si>
    <t>Grotestraat</t>
  </si>
  <si>
    <t>23 A</t>
  </si>
  <si>
    <t>5431 DG</t>
  </si>
  <si>
    <t>CUIJK</t>
  </si>
  <si>
    <t>0485-314984</t>
  </si>
  <si>
    <t>Cruysen</t>
  </si>
  <si>
    <t>Remco</t>
  </si>
  <si>
    <t>Louis</t>
  </si>
  <si>
    <t>Robben</t>
  </si>
  <si>
    <t>Egbert</t>
  </si>
  <si>
    <t>Barneveld</t>
  </si>
  <si>
    <t>Hoogen</t>
  </si>
  <si>
    <t>De Klok-ko</t>
  </si>
  <si>
    <t>Friso</t>
  </si>
  <si>
    <t>Zuidam</t>
  </si>
  <si>
    <t>0481-355720</t>
  </si>
  <si>
    <t>f.m.zuidam@hetnet.nl</t>
  </si>
  <si>
    <t>Biljartvereniging De Klok</t>
  </si>
  <si>
    <t>Markt</t>
  </si>
  <si>
    <t>6691 BK</t>
  </si>
  <si>
    <t>GENDT</t>
  </si>
  <si>
    <t>0481-421551</t>
  </si>
  <si>
    <t>Wijst</t>
  </si>
  <si>
    <t>Hoogakker</t>
  </si>
  <si>
    <t>Hengeveld</t>
  </si>
  <si>
    <t>Gerard</t>
  </si>
  <si>
    <t>Kruip</t>
  </si>
  <si>
    <t>De Klok 1</t>
  </si>
  <si>
    <t>0481-421644</t>
  </si>
  <si>
    <t>dimar@betuwe.net</t>
  </si>
  <si>
    <t>Bandstoten BV</t>
  </si>
  <si>
    <t>BV</t>
  </si>
  <si>
    <t>Moira 10</t>
  </si>
  <si>
    <t>024-3606486</t>
  </si>
  <si>
    <t>h.spaans@hetnet.nl</t>
  </si>
  <si>
    <t>bandstoten intern district</t>
  </si>
  <si>
    <t>Addy</t>
  </si>
  <si>
    <t>Westrik</t>
  </si>
  <si>
    <t>Marjan</t>
  </si>
  <si>
    <t>Oostveen</t>
  </si>
  <si>
    <t>Pia</t>
  </si>
  <si>
    <t>Helmich</t>
  </si>
  <si>
    <t>Eef</t>
  </si>
  <si>
    <t>Schouten</t>
  </si>
  <si>
    <t>Riley</t>
  </si>
  <si>
    <t>Albers</t>
  </si>
  <si>
    <t>Moira 11</t>
  </si>
  <si>
    <t>06-12131174</t>
  </si>
  <si>
    <t>kappersjc@gmail.com</t>
  </si>
  <si>
    <t>Vincent</t>
  </si>
  <si>
    <t>Braam</t>
  </si>
  <si>
    <t>Simon</t>
  </si>
  <si>
    <t>Dam</t>
  </si>
  <si>
    <t>Sven</t>
  </si>
  <si>
    <t>Nabuurs</t>
  </si>
  <si>
    <t>De Wester 3</t>
  </si>
  <si>
    <t>Libregts</t>
  </si>
  <si>
    <t>0485-218150</t>
  </si>
  <si>
    <t>rlibregts@hotmail.com</t>
  </si>
  <si>
    <t>Abels</t>
  </si>
  <si>
    <t>Woezik 4</t>
  </si>
  <si>
    <t>024-3452619</t>
  </si>
  <si>
    <t>wim.bacon@gmail.com</t>
  </si>
  <si>
    <t>Maarten</t>
  </si>
  <si>
    <t>Gijsbers</t>
  </si>
  <si>
    <t>Stanko</t>
  </si>
  <si>
    <t>Ariaans</t>
  </si>
  <si>
    <t>Graaf</t>
  </si>
  <si>
    <t>Eddy</t>
  </si>
  <si>
    <t>Mol</t>
  </si>
  <si>
    <t>De Grenspost 6</t>
  </si>
  <si>
    <t>Vriendenkring 5</t>
  </si>
  <si>
    <t>0487-531594</t>
  </si>
  <si>
    <t>theovandijk@xmsnet.nl</t>
  </si>
  <si>
    <t>Vriendenkring</t>
  </si>
  <si>
    <t>De Zandloper</t>
  </si>
  <si>
    <t>De Weem</t>
  </si>
  <si>
    <t>6617 BG</t>
  </si>
  <si>
    <t>BERGHAREN</t>
  </si>
  <si>
    <t>0487-532072</t>
  </si>
  <si>
    <t>Lyon</t>
  </si>
  <si>
    <t>Bulte</t>
  </si>
  <si>
    <t>Max</t>
  </si>
  <si>
    <t>Coppes</t>
  </si>
  <si>
    <t>Berg</t>
  </si>
  <si>
    <t>Stevin</t>
  </si>
  <si>
    <t>Schothuis</t>
  </si>
  <si>
    <t>Sjaak</t>
  </si>
  <si>
    <t>Vriendenkring 6</t>
  </si>
  <si>
    <t>06-20365281</t>
  </si>
  <si>
    <t>peterloermans@hotmail.com</t>
  </si>
  <si>
    <t>Huls</t>
  </si>
  <si>
    <t>Vriendenkring 7</t>
  </si>
  <si>
    <t>06-23258462</t>
  </si>
  <si>
    <t>frank.an.huls@gmail.com</t>
  </si>
  <si>
    <t>Kaketoe `80 11</t>
  </si>
  <si>
    <t>Meeuwsen</t>
  </si>
  <si>
    <t>0485-331269</t>
  </si>
  <si>
    <t>stan.meeuwsen@ziggo.nl</t>
  </si>
  <si>
    <t>Erwin</t>
  </si>
  <si>
    <t>Coen</t>
  </si>
  <si>
    <t>Gestel</t>
  </si>
  <si>
    <t>Selten</t>
  </si>
  <si>
    <t>Wilja</t>
  </si>
  <si>
    <t>Koopmanschap</t>
  </si>
  <si>
    <t>Kaketoe `80 12</t>
  </si>
  <si>
    <t>Anja</t>
  </si>
  <si>
    <t>06-83334775</t>
  </si>
  <si>
    <t>anjamarco@ziggo.nl</t>
  </si>
  <si>
    <t>Hof</t>
  </si>
  <si>
    <t>Guido</t>
  </si>
  <si>
    <t>Meeussen</t>
  </si>
  <si>
    <t>Dick</t>
  </si>
  <si>
    <t>Rouw</t>
  </si>
  <si>
    <t>Inge</t>
  </si>
  <si>
    <t>Veltmans</t>
  </si>
  <si>
    <t>Kaketoe `80 13</t>
  </si>
  <si>
    <t>Woezik 5</t>
  </si>
  <si>
    <t>Rien</t>
  </si>
  <si>
    <t>Haren</t>
  </si>
  <si>
    <t>024-6420311</t>
  </si>
  <si>
    <t>r.vharen@live.nl</t>
  </si>
  <si>
    <t>Festen</t>
  </si>
  <si>
    <t>Honing</t>
  </si>
  <si>
    <t>Libre C1</t>
  </si>
  <si>
    <t>C1</t>
  </si>
  <si>
    <t>Kaketoe `80 4</t>
  </si>
  <si>
    <t>06-12969843</t>
  </si>
  <si>
    <t>libre klein C1-C5</t>
  </si>
  <si>
    <t>Ketels</t>
  </si>
  <si>
    <t>Kaketoe `80 5</t>
  </si>
  <si>
    <t>024-3449204</t>
  </si>
  <si>
    <t>e.vd.hoogen@chello.nl</t>
  </si>
  <si>
    <t>Vollaard</t>
  </si>
  <si>
    <t>Marinus</t>
  </si>
  <si>
    <t>Haan</t>
  </si>
  <si>
    <t>`t Zwaantje 1</t>
  </si>
  <si>
    <t>Braks</t>
  </si>
  <si>
    <t>06-19703509</t>
  </si>
  <si>
    <t>j.f.braks@gmail.com</t>
  </si>
  <si>
    <t>`t Zwaantje</t>
  </si>
  <si>
    <t>Kapelstraat</t>
  </si>
  <si>
    <t>3 A</t>
  </si>
  <si>
    <t>5447 AA</t>
  </si>
  <si>
    <t>RIJKEVOORT</t>
  </si>
  <si>
    <t>0485-371201</t>
  </si>
  <si>
    <t>Ries</t>
  </si>
  <si>
    <t>Elzen</t>
  </si>
  <si>
    <t>Blom</t>
  </si>
  <si>
    <t>Tienen</t>
  </si>
  <si>
    <t>kader 38/2 C1 t/m C5</t>
  </si>
  <si>
    <t>Moira 3</t>
  </si>
  <si>
    <t>024-3430342</t>
  </si>
  <si>
    <t>wmerx@outlook.com</t>
  </si>
  <si>
    <t>Piet</t>
  </si>
  <si>
    <t>Banken</t>
  </si>
  <si>
    <t>Kouwen</t>
  </si>
  <si>
    <t>Zouwen</t>
  </si>
  <si>
    <t>libre grote hoek C1 t/m C5</t>
  </si>
  <si>
    <t>Moira 4</t>
  </si>
  <si>
    <t>Rullmann</t>
  </si>
  <si>
    <t>024-7616023</t>
  </si>
  <si>
    <t>harryrullmann@gmail.com</t>
  </si>
  <si>
    <t>Samson</t>
  </si>
  <si>
    <t>Mari</t>
  </si>
  <si>
    <t>Strik</t>
  </si>
  <si>
    <t>Bruijn</t>
  </si>
  <si>
    <t>Gerrie</t>
  </si>
  <si>
    <t>Buurman</t>
  </si>
  <si>
    <t>Moira 5</t>
  </si>
  <si>
    <t>06-48792607</t>
  </si>
  <si>
    <t>eschouten01@kpnmail.nl</t>
  </si>
  <si>
    <t>De Treffers 1</t>
  </si>
  <si>
    <t>Nillessen</t>
  </si>
  <si>
    <t>06-15571400</t>
  </si>
  <si>
    <t>mauricenillessen@hotmail.com</t>
  </si>
  <si>
    <t>De Treffers</t>
  </si>
  <si>
    <t>Spoorstraat</t>
  </si>
  <si>
    <t>5831 CM</t>
  </si>
  <si>
    <t>BOXMEER</t>
  </si>
  <si>
    <t>0485-575191</t>
  </si>
  <si>
    <t>Bernie</t>
  </si>
  <si>
    <t>Hooij</t>
  </si>
  <si>
    <t>Eduard</t>
  </si>
  <si>
    <t>Boogaard</t>
  </si>
  <si>
    <t>Grad</t>
  </si>
  <si>
    <t>Kusters</t>
  </si>
  <si>
    <t>Vriendenkring 1</t>
  </si>
  <si>
    <t>Will</t>
  </si>
  <si>
    <t>Zwam</t>
  </si>
  <si>
    <t>06-37299172</t>
  </si>
  <si>
    <t>willvanzwam@gmail.com</t>
  </si>
  <si>
    <t>Libre C2</t>
  </si>
  <si>
    <t>C2</t>
  </si>
  <si>
    <t>O.G.C. 1</t>
  </si>
  <si>
    <t>06-21614373</t>
  </si>
  <si>
    <t>biljartliefhebber@gmail.com</t>
  </si>
  <si>
    <t>Ons Genoegen Cuyk</t>
  </si>
  <si>
    <t>Kerkstraat</t>
  </si>
  <si>
    <t>5431 DS</t>
  </si>
  <si>
    <t>0485-313994</t>
  </si>
  <si>
    <t>Zeelen</t>
  </si>
  <si>
    <t>Niet op 1e maandag van de maand  !!!</t>
  </si>
  <si>
    <t>Kaketoe `80 6</t>
  </si>
  <si>
    <t>024-3557008</t>
  </si>
  <si>
    <t>j.vandenhof1@telfort.nl</t>
  </si>
  <si>
    <t>Kaketoe `80 7</t>
  </si>
  <si>
    <t>024-3605446</t>
  </si>
  <si>
    <t>mahmut_senol@hotmail.com</t>
  </si>
  <si>
    <t>Memet</t>
  </si>
  <si>
    <t>Ali</t>
  </si>
  <si>
    <t>Kaketoe `80 8</t>
  </si>
  <si>
    <t>Luctor 2</t>
  </si>
  <si>
    <t>06-10424202</t>
  </si>
  <si>
    <t>paul-koks@ziggo.nl</t>
  </si>
  <si>
    <t>Peters-rit</t>
  </si>
  <si>
    <t>Geert Jan</t>
  </si>
  <si>
    <t>Thomassen</t>
  </si>
  <si>
    <t>Sommers</t>
  </si>
  <si>
    <t>Cruijsen</t>
  </si>
  <si>
    <t>De Treffers 2</t>
  </si>
  <si>
    <t>0485-574010</t>
  </si>
  <si>
    <t>loniekusters@ziggo.nl</t>
  </si>
  <si>
    <t>Keijsers</t>
  </si>
  <si>
    <t>Knuiman</t>
  </si>
  <si>
    <t>Thissen</t>
  </si>
  <si>
    <t>De Treffers 3</t>
  </si>
  <si>
    <t>06-46518109</t>
  </si>
  <si>
    <t>jas.thissen@gmail.com</t>
  </si>
  <si>
    <t>Tiny</t>
  </si>
  <si>
    <t>Duijnhoven</t>
  </si>
  <si>
    <t>Verdugo</t>
  </si>
  <si>
    <t>De Treffers 4</t>
  </si>
  <si>
    <t>0485-575383</t>
  </si>
  <si>
    <t>pam_peeters@hotmail.com</t>
  </si>
  <si>
    <t>Balkum</t>
  </si>
  <si>
    <t>D.L.S. 5</t>
  </si>
  <si>
    <t>Jochyms</t>
  </si>
  <si>
    <t>06-15888443</t>
  </si>
  <si>
    <t>hansjochijms@kpnmail.nl</t>
  </si>
  <si>
    <t>Moira 7</t>
  </si>
  <si>
    <t>Scheepers</t>
  </si>
  <si>
    <t>Woezik 2</t>
  </si>
  <si>
    <t>06-52861811</t>
  </si>
  <si>
    <t>maartena9@gmail.com</t>
  </si>
  <si>
    <t>De 3sprong 4</t>
  </si>
  <si>
    <t>Jasper</t>
  </si>
  <si>
    <t>024-3482177</t>
  </si>
  <si>
    <t>jasper.rikken@seiko.nl</t>
  </si>
  <si>
    <t>Robbert</t>
  </si>
  <si>
    <t>Baggerman</t>
  </si>
  <si>
    <t>Knipping</t>
  </si>
  <si>
    <t>Mike</t>
  </si>
  <si>
    <t>Kesteren</t>
  </si>
  <si>
    <t>De 3sprong 5</t>
  </si>
  <si>
    <t>Banus</t>
  </si>
  <si>
    <t>06-36025746</t>
  </si>
  <si>
    <t>hermbanus@gmail.com</t>
  </si>
  <si>
    <t>Harold</t>
  </si>
  <si>
    <t>Berends</t>
  </si>
  <si>
    <t>Buil</t>
  </si>
  <si>
    <t>Anton Jan</t>
  </si>
  <si>
    <t>Pieters</t>
  </si>
  <si>
    <t>Moira 6</t>
  </si>
  <si>
    <t>06-24132980</t>
  </si>
  <si>
    <t>s.nabuurs@gmail.com</t>
  </si>
  <si>
    <t>bandstoten C1 t/m C5</t>
  </si>
  <si>
    <t>D.W.S. Central 2</t>
  </si>
  <si>
    <t>06-51085216</t>
  </si>
  <si>
    <t>email@erikhermsen.com</t>
  </si>
  <si>
    <t>Leth</t>
  </si>
  <si>
    <t>Sandro</t>
  </si>
  <si>
    <t>Moolenaar</t>
  </si>
  <si>
    <t>Co</t>
  </si>
  <si>
    <t>Kok</t>
  </si>
  <si>
    <t>Serge</t>
  </si>
  <si>
    <t>Juliana 3</t>
  </si>
  <si>
    <t>Jack</t>
  </si>
  <si>
    <t>Koenen</t>
  </si>
  <si>
    <t>06-34935463</t>
  </si>
  <si>
    <t>j.koenen40@upcmail.nl</t>
  </si>
  <si>
    <t>Dreumel</t>
  </si>
  <si>
    <t>Juliana 4</t>
  </si>
  <si>
    <t>024-3788048</t>
  </si>
  <si>
    <t>jma-spanjaardafbouw@kpnmail.nl</t>
  </si>
  <si>
    <t>Juliana 5</t>
  </si>
  <si>
    <t>024-3583225</t>
  </si>
  <si>
    <t>an.pa.72@hotmail.com</t>
  </si>
  <si>
    <t>Wijers</t>
  </si>
  <si>
    <t>Uitterhoeve</t>
  </si>
  <si>
    <t>Vriendenkring 2</t>
  </si>
  <si>
    <t>Wesley</t>
  </si>
  <si>
    <t>06-36096118</t>
  </si>
  <si>
    <t>diesel.tank@icloud.com</t>
  </si>
  <si>
    <t>Fanumbi</t>
  </si>
  <si>
    <t>Valk</t>
  </si>
  <si>
    <t>Libre C3</t>
  </si>
  <si>
    <t>C3</t>
  </si>
  <si>
    <t>De Kuul 8</t>
  </si>
  <si>
    <t>Jaap</t>
  </si>
  <si>
    <t>Rotteveel</t>
  </si>
  <si>
    <t>026-3253096</t>
  </si>
  <si>
    <t>j.rotteveel2502@ziggo.nl</t>
  </si>
  <si>
    <t>Langelaan</t>
  </si>
  <si>
    <t>Rozenberg</t>
  </si>
  <si>
    <t>Ratering</t>
  </si>
  <si>
    <t>Heideroosje 1</t>
  </si>
  <si>
    <t>Hijmans</t>
  </si>
  <si>
    <t>06-26360404</t>
  </si>
  <si>
    <t>w.hijmans1@chello.nl</t>
  </si>
  <si>
    <t>Heideroosje</t>
  </si>
  <si>
    <t>Heidebloemstraat</t>
  </si>
  <si>
    <t>6533 SL</t>
  </si>
  <si>
    <t>024-3553310</t>
  </si>
  <si>
    <t>Beem</t>
  </si>
  <si>
    <t>Pluuren</t>
  </si>
  <si>
    <t>`t Zwaantje 2</t>
  </si>
  <si>
    <t>hansenannelies@outlook.com</t>
  </si>
  <si>
    <t>Pius</t>
  </si>
  <si>
    <t>Raaij</t>
  </si>
  <si>
    <t>Luctor 3</t>
  </si>
  <si>
    <t>Jelmer</t>
  </si>
  <si>
    <t>Boer</t>
  </si>
  <si>
    <t>0485-384999</t>
  </si>
  <si>
    <t>jehivemi@ziggo.nl</t>
  </si>
  <si>
    <t>Marc</t>
  </si>
  <si>
    <t>Schellekens</t>
  </si>
  <si>
    <t>Noud</t>
  </si>
  <si>
    <t>Bens</t>
  </si>
  <si>
    <t>De 3sprong 6</t>
  </si>
  <si>
    <t>024-3222828</t>
  </si>
  <si>
    <t>a.lanters95@upcmail.nl</t>
  </si>
  <si>
    <t>ONEVEN WEKEN</t>
  </si>
  <si>
    <t>De 3sprong 7</t>
  </si>
  <si>
    <t>06-83948291</t>
  </si>
  <si>
    <t>b.jansen48@upcmail.nl</t>
  </si>
  <si>
    <t>Kranenburg</t>
  </si>
  <si>
    <t>Fokko</t>
  </si>
  <si>
    <t>Looden</t>
  </si>
  <si>
    <t>Kosman</t>
  </si>
  <si>
    <t>De 3sprong 8</t>
  </si>
  <si>
    <t>Smitjes</t>
  </si>
  <si>
    <t>06-15317614</t>
  </si>
  <si>
    <t>e.smitjes@gmail.com</t>
  </si>
  <si>
    <t>De Treffers 5</t>
  </si>
  <si>
    <t>0485-575731</t>
  </si>
  <si>
    <t>duijn386@planet.nl</t>
  </si>
  <si>
    <t>Lamers</t>
  </si>
  <si>
    <t>Best</t>
  </si>
  <si>
    <t>Tunnessen</t>
  </si>
  <si>
    <t>Helvoort</t>
  </si>
  <si>
    <t>Riekie</t>
  </si>
  <si>
    <t>De Treffers 6</t>
  </si>
  <si>
    <t>D.L.S. 6</t>
  </si>
  <si>
    <t>Oudendijk</t>
  </si>
  <si>
    <t>06-47224213</t>
  </si>
  <si>
    <t>erikoudendijk@tele2.nl</t>
  </si>
  <si>
    <t>Hemmie</t>
  </si>
  <si>
    <t>Nijs</t>
  </si>
  <si>
    <t>D.L.S. 7</t>
  </si>
  <si>
    <t>06-21543038</t>
  </si>
  <si>
    <t>lkmbedrijf@gmail.com</t>
  </si>
  <si>
    <t>Matje</t>
  </si>
  <si>
    <t>Schaap</t>
  </si>
  <si>
    <t>Franzen</t>
  </si>
  <si>
    <t>D.L.S. 8</t>
  </si>
  <si>
    <t>06-55816392</t>
  </si>
  <si>
    <t>oomentirol@gmail.com</t>
  </si>
  <si>
    <t>Jeroen</t>
  </si>
  <si>
    <t>Meilink</t>
  </si>
  <si>
    <t>Gijsberts</t>
  </si>
  <si>
    <t>D.L.S. 9</t>
  </si>
  <si>
    <t>06-50427590</t>
  </si>
  <si>
    <t>leendersdave@gmail.com</t>
  </si>
  <si>
    <t>Arens</t>
  </si>
  <si>
    <t>Leo</t>
  </si>
  <si>
    <t>Smits</t>
  </si>
  <si>
    <t>Vriendenkring 3</t>
  </si>
  <si>
    <t>Markese</t>
  </si>
  <si>
    <t>024-6450410</t>
  </si>
  <si>
    <t>j.nas6@upcmail.nl</t>
  </si>
  <si>
    <t>Vriendenkring 4</t>
  </si>
  <si>
    <t>Beuningen</t>
  </si>
  <si>
    <t>0487-542092</t>
  </si>
  <si>
    <t>jljvanbeuningen@gmail.com</t>
  </si>
  <si>
    <t>Moira 8</t>
  </si>
  <si>
    <t>06-11050105</t>
  </si>
  <si>
    <t>v.kersten@glazenkamp.net</t>
  </si>
  <si>
    <t>Hutting</t>
  </si>
  <si>
    <t>Walther</t>
  </si>
  <si>
    <t>Moira 9</t>
  </si>
  <si>
    <t>024-3228477</t>
  </si>
  <si>
    <t>pia.helmich18@telfortglasvezel.nl</t>
  </si>
  <si>
    <t>Mariette</t>
  </si>
  <si>
    <t>Fikkert</t>
  </si>
  <si>
    <t>D.W.S. Central 3</t>
  </si>
  <si>
    <t>024-3503383</t>
  </si>
  <si>
    <t>sandrom65@me.com</t>
  </si>
  <si>
    <t>Libre C4</t>
  </si>
  <si>
    <t>C4</t>
  </si>
  <si>
    <t>Kaketoe `80 10</t>
  </si>
  <si>
    <t>wilja68@gmail.com</t>
  </si>
  <si>
    <t>Nout</t>
  </si>
  <si>
    <t>Vos</t>
  </si>
  <si>
    <t>Raoul</t>
  </si>
  <si>
    <t>Hulzink</t>
  </si>
  <si>
    <t>Tess</t>
  </si>
  <si>
    <t>Jeannette</t>
  </si>
  <si>
    <t>Riemslag</t>
  </si>
  <si>
    <t>Patricia</t>
  </si>
  <si>
    <t>Voeten</t>
  </si>
  <si>
    <t>Dorien</t>
  </si>
  <si>
    <t>Stapelbroek</t>
  </si>
  <si>
    <t>Kaketoe `80 9</t>
  </si>
  <si>
    <t>Marleen</t>
  </si>
  <si>
    <t>Spronk</t>
  </si>
  <si>
    <t>De 3sprong 9</t>
  </si>
  <si>
    <t>024-3225701</t>
  </si>
  <si>
    <t>w.sip3@upcmail.nl</t>
  </si>
  <si>
    <t>Makken</t>
  </si>
  <si>
    <t>Pieter</t>
  </si>
  <si>
    <t>De 3sprong 10</t>
  </si>
  <si>
    <t>Annemarie</t>
  </si>
  <si>
    <t>06-24889390</t>
  </si>
  <si>
    <t>annemariekosman@hotmail.com</t>
  </si>
  <si>
    <t>De 3sprong 11</t>
  </si>
  <si>
    <t>Sandy</t>
  </si>
  <si>
    <t>06-31750359</t>
  </si>
  <si>
    <t>shermsen3378@gmail.com</t>
  </si>
  <si>
    <t>Kersjes</t>
  </si>
  <si>
    <t>Aessing</t>
  </si>
  <si>
    <t>D.L.S. 10</t>
  </si>
  <si>
    <t>06-22071547</t>
  </si>
  <si>
    <t>geertlamers@upcmail.nl</t>
  </si>
  <si>
    <t>Schravendijk</t>
  </si>
  <si>
    <t>D.L.S. 11</t>
  </si>
  <si>
    <t>06-21874311</t>
  </si>
  <si>
    <t>janssen_martijn@hotmail.com</t>
  </si>
  <si>
    <t>Grinsven</t>
  </si>
  <si>
    <t>Theunissen</t>
  </si>
  <si>
    <t>De Wester 2</t>
  </si>
  <si>
    <t>Maas</t>
  </si>
  <si>
    <t>06-51390395</t>
  </si>
  <si>
    <t>fransannemarie7@gmail.com</t>
  </si>
  <si>
    <t>Zundert</t>
  </si>
  <si>
    <t>Berents</t>
  </si>
  <si>
    <t>Schipstal</t>
  </si>
  <si>
    <t>Café Goei Volluk</t>
  </si>
  <si>
    <t>Café Zaal Groentjes</t>
  </si>
  <si>
    <t>Café Boslust</t>
  </si>
  <si>
    <t>Café Kaketoe</t>
  </si>
  <si>
    <t>Café Oomen</t>
  </si>
  <si>
    <t>Café Piet Huisman</t>
  </si>
  <si>
    <t>Café-Biljart de Driesprong</t>
  </si>
  <si>
    <t>Café de Klok</t>
  </si>
  <si>
    <t>Café Cambrinus</t>
  </si>
  <si>
    <t>Café Het Wilde Zwijn</t>
  </si>
  <si>
    <t>Café Ons Thuis</t>
  </si>
  <si>
    <t>Café West-end</t>
  </si>
  <si>
    <t>Café La Marmotte</t>
  </si>
  <si>
    <t>Café Zaal B&amp;B De Roskam</t>
  </si>
  <si>
    <t>Café Kansas</t>
  </si>
  <si>
    <t>André</t>
  </si>
  <si>
    <t>René</t>
  </si>
  <si>
    <t>Thé</t>
  </si>
  <si>
    <t>Za-middag</t>
  </si>
  <si>
    <t>Verenigingsnaam :</t>
  </si>
  <si>
    <r>
      <t>G</t>
    </r>
    <r>
      <rPr>
        <sz val="10"/>
        <rFont val="Arial"/>
        <family val="2"/>
      </rPr>
      <t>ä</t>
    </r>
    <r>
      <rPr>
        <sz val="10"/>
        <rFont val="Arial"/>
        <family val="2"/>
      </rPr>
      <t>kturk</t>
    </r>
  </si>
  <si>
    <t>Locatie naam :</t>
  </si>
  <si>
    <t>Adres :</t>
  </si>
  <si>
    <t xml:space="preserve">Nr. : </t>
  </si>
  <si>
    <t xml:space="preserve">Plaats : </t>
  </si>
  <si>
    <t xml:space="preserve">Postcode : </t>
  </si>
  <si>
    <t xml:space="preserve">Telefoon : </t>
  </si>
  <si>
    <t>Mobiel Nr :</t>
  </si>
  <si>
    <t>Teamgegevens :</t>
  </si>
  <si>
    <t>Klasse :</t>
  </si>
  <si>
    <t>Teamleider(ster) :</t>
  </si>
  <si>
    <t>TL Bondsnr :</t>
  </si>
  <si>
    <t>TL Voornaam :</t>
  </si>
  <si>
    <t>TL Achternaam :</t>
  </si>
  <si>
    <t>TL Tussenvoegsel :</t>
  </si>
  <si>
    <t>TL Telefoon :</t>
  </si>
  <si>
    <t>TL Mobiel nr:</t>
  </si>
  <si>
    <t xml:space="preserve">TL E-mail : </t>
  </si>
  <si>
    <t>Speeldag :</t>
  </si>
  <si>
    <t>Bondsnr :</t>
  </si>
  <si>
    <t>Voornaam :</t>
  </si>
  <si>
    <t>Tussenvoegsel :</t>
  </si>
  <si>
    <t>Achternaam :</t>
  </si>
  <si>
    <t>Teamnr :</t>
  </si>
  <si>
    <t>Geef aan als in U Locatie ivm Evenementen niet gespeeld kan worden.
(Zoals bv Kermis, Carnaval ed.)</t>
  </si>
  <si>
    <t>Datum Van:</t>
  </si>
  <si>
    <t>Datum Tot.</t>
  </si>
  <si>
    <t>dd-mm-yyyy</t>
  </si>
  <si>
    <t>Locatie Gesloten op :</t>
  </si>
  <si>
    <t>Opmerking :</t>
  </si>
  <si>
    <t>Driebanden</t>
  </si>
  <si>
    <t>Driebanden Groot</t>
  </si>
  <si>
    <t>Libre</t>
  </si>
  <si>
    <t>Spelsoort :</t>
  </si>
  <si>
    <t>Reserve :</t>
  </si>
  <si>
    <t>Reden:</t>
  </si>
  <si>
    <t>Bandstoten</t>
  </si>
  <si>
    <t>Reservedag:</t>
  </si>
  <si>
    <t>Naar Uitleg</t>
  </si>
  <si>
    <t>Terug</t>
  </si>
  <si>
    <t>Uitleg Teaminschrijving</t>
  </si>
  <si>
    <t>Deze uitleg geeft U inzicht hoe je de teaminschrijving kunt bewerken.</t>
  </si>
  <si>
    <t>Allereerst U ziet reeds dat alle velden zijn gevuld. Dit komt omdat dit de gegevens uit BiljartPoint zijn gehaald.</t>
  </si>
  <si>
    <t>Deze gegevens zijn allemaal van het afgelopen seizoen, zoals U toen de teams hebt opgegeven inclusief alle</t>
  </si>
  <si>
    <t>wijzigingen.</t>
  </si>
  <si>
    <t>Wat is nu de bedoeling dat U deze gegevens van de teams kunt wijzigen voor het komende seizoen.</t>
  </si>
  <si>
    <t>Alle groen gekleurde velden kunnen gewijzigd worden, hetzij door een Drop-Down menu of door er in te typen.</t>
  </si>
  <si>
    <t>Indien je nu op het pijltje drukt zie de mogelijkheden waar je uit kunt kiezen.</t>
  </si>
  <si>
    <t>Waar geen Drop-Down menu verschijnt kunt U gewoon de waarde in type die nodig is.</t>
  </si>
  <si>
    <t>Indien de waarde die er van een veld klopt kunt U dat laten staan.</t>
  </si>
  <si>
    <t>Wilt U een teamlid wijzigen kan dat door het bonds nummer in te type.</t>
  </si>
  <si>
    <t>Indien er vragen zijn kunt U me altijd bellen onder het volgende mobiel nummer +31 6 460 15242 of via email</t>
  </si>
  <si>
    <t>wedstrijdleider@knbb-nijmegen.nl</t>
  </si>
  <si>
    <t>Veel succes, Gr. Jan Doeleman</t>
  </si>
  <si>
    <t>Bnr.</t>
  </si>
  <si>
    <t>M/V</t>
  </si>
  <si>
    <t>Geboortedatum</t>
  </si>
  <si>
    <t>Nationaliteit</t>
  </si>
  <si>
    <t>Mobiel</t>
  </si>
  <si>
    <t>E-mail</t>
  </si>
  <si>
    <t>Naam vereniging</t>
  </si>
  <si>
    <t>Bondsnummer vereniging</t>
  </si>
  <si>
    <t>M</t>
  </si>
  <si>
    <t>NL</t>
  </si>
  <si>
    <t>06-30741954</t>
  </si>
  <si>
    <t>024-3445422</t>
  </si>
  <si>
    <t>06-42105474</t>
  </si>
  <si>
    <t>j.damen17@chello.nl</t>
  </si>
  <si>
    <t>024-3555391</t>
  </si>
  <si>
    <t>cokok@ziggo.nl</t>
  </si>
  <si>
    <t>06-14283033</t>
  </si>
  <si>
    <t>serge1967@live.nl</t>
  </si>
  <si>
    <t>06-41756834</t>
  </si>
  <si>
    <t>H.j.w.aalders@live.nl</t>
  </si>
  <si>
    <t>024-3440325</t>
  </si>
  <si>
    <t>Wvleth01@msn.com</t>
  </si>
  <si>
    <t>024-3551423</t>
  </si>
  <si>
    <t>Email@erikhermsen.com</t>
  </si>
  <si>
    <t>06-23483875</t>
  </si>
  <si>
    <t>hennydewaal53@gmail.com</t>
  </si>
  <si>
    <t>024-3770164</t>
  </si>
  <si>
    <t>06-12098056</t>
  </si>
  <si>
    <t>06-41290662</t>
  </si>
  <si>
    <t>vdbol69@gmail.com</t>
  </si>
  <si>
    <t>V</t>
  </si>
  <si>
    <t>06-16882051</t>
  </si>
  <si>
    <t>c.warringa@hotmail.com</t>
  </si>
  <si>
    <t>024-6450265</t>
  </si>
  <si>
    <t>marcvandreumel@live.nl</t>
  </si>
  <si>
    <t>06-18941588</t>
  </si>
  <si>
    <t>Henk-driessen@hotmail.com</t>
  </si>
  <si>
    <t>024-6420201</t>
  </si>
  <si>
    <t>06-16421734</t>
  </si>
  <si>
    <t>fjfalize@gmail.com</t>
  </si>
  <si>
    <t>06-13387866</t>
  </si>
  <si>
    <t>06-53775849</t>
  </si>
  <si>
    <t>06-51838203</t>
  </si>
  <si>
    <t>frankuitterhoeve@tiscali.nl</t>
  </si>
  <si>
    <t>06-53369035</t>
  </si>
  <si>
    <t>info@boekbinderijmeijer.nl</t>
  </si>
  <si>
    <t>06-42801844</t>
  </si>
  <si>
    <t>k.vdwiel@telfort.nl</t>
  </si>
  <si>
    <t>06-51511025</t>
  </si>
  <si>
    <t>024-3231481</t>
  </si>
  <si>
    <t>06-28484526</t>
  </si>
  <si>
    <t>hermanwijers@hotmail.com</t>
  </si>
  <si>
    <t>024-6778945</t>
  </si>
  <si>
    <t>hennyjanssen@hetnet.nl</t>
  </si>
  <si>
    <t>06-52081503</t>
  </si>
  <si>
    <t>denijs2@hotmail.com</t>
  </si>
  <si>
    <t>06-22219646</t>
  </si>
  <si>
    <t>m.bomhof50@gmail.com</t>
  </si>
  <si>
    <t>024-3976762</t>
  </si>
  <si>
    <t>06-23465253</t>
  </si>
  <si>
    <t>janvanschravendijk@gmail.com</t>
  </si>
  <si>
    <t>06-25306851</t>
  </si>
  <si>
    <t>hemmieschoofs@gmail.com</t>
  </si>
  <si>
    <t>06-29106981</t>
  </si>
  <si>
    <t>franzen.emmabel@gmail.com</t>
  </si>
  <si>
    <t>06-50217143</t>
  </si>
  <si>
    <t>matjeschaap@gmail.com</t>
  </si>
  <si>
    <t>Tycho</t>
  </si>
  <si>
    <t>06-57 05 23 52</t>
  </si>
  <si>
    <t>024-8481229</t>
  </si>
  <si>
    <t>twanschoofs@hotmail.nl</t>
  </si>
  <si>
    <t>06-51400726</t>
  </si>
  <si>
    <t>p.gijsberts@chello.nl</t>
  </si>
  <si>
    <t>06-81198052</t>
  </si>
  <si>
    <t>vdbergh.cor@hotmail.com</t>
  </si>
  <si>
    <t>06-53543737</t>
  </si>
  <si>
    <t>kaalklaverberg@gmail.com</t>
  </si>
  <si>
    <t>06-45773595</t>
  </si>
  <si>
    <t>leoschaap48@gmail.com</t>
  </si>
  <si>
    <t>0049-2826916783</t>
  </si>
  <si>
    <t>06-11950859</t>
  </si>
  <si>
    <t>guus-oomen@hotmail.com</t>
  </si>
  <si>
    <t>06-38396974</t>
  </si>
  <si>
    <t>024-6630450</t>
  </si>
  <si>
    <t>leosmits2014@outlook.com</t>
  </si>
  <si>
    <t>06-30110969</t>
  </si>
  <si>
    <t>024-3977543</t>
  </si>
  <si>
    <t>ftjtheunissen@gmail.com</t>
  </si>
  <si>
    <t>06-51569687</t>
  </si>
  <si>
    <t>024-3973678</t>
  </si>
  <si>
    <t>thies2@chello.nl</t>
  </si>
  <si>
    <t>06-51296373</t>
  </si>
  <si>
    <t>botterpot@hotmail.com</t>
  </si>
  <si>
    <t>06-12874422</t>
  </si>
  <si>
    <t>markgrinsven@hotmail.com</t>
  </si>
  <si>
    <t>06-43087189</t>
  </si>
  <si>
    <t>024-3974245</t>
  </si>
  <si>
    <t>frisovangrinsven@gmail.com</t>
  </si>
  <si>
    <t>06-47246946</t>
  </si>
  <si>
    <t>06-54974585</t>
  </si>
  <si>
    <t>024-3971683</t>
  </si>
  <si>
    <t>jeroen.meilink@gmail.com</t>
  </si>
  <si>
    <t>0049 - 17 09 22</t>
  </si>
  <si>
    <t>0049 - 28 26 91</t>
  </si>
  <si>
    <t>johannes@wyler.de</t>
  </si>
  <si>
    <t>06-21587753</t>
  </si>
  <si>
    <t>024-3586407</t>
  </si>
  <si>
    <t>oomen28@caiway.nl</t>
  </si>
  <si>
    <t>06-22776988</t>
  </si>
  <si>
    <t>06-57669717</t>
  </si>
  <si>
    <t>hbonsjansen@kpnplanet.nl</t>
  </si>
  <si>
    <t>06-57052352</t>
  </si>
  <si>
    <t>024-3976951</t>
  </si>
  <si>
    <t>024-3974217</t>
  </si>
  <si>
    <t>06-22791555</t>
  </si>
  <si>
    <t>p.willems2@chello.nl</t>
  </si>
  <si>
    <t>024-3975863</t>
  </si>
  <si>
    <t>06-30733513</t>
  </si>
  <si>
    <t>049-5786221</t>
  </si>
  <si>
    <t>willem.janssen@versatel.nl</t>
  </si>
  <si>
    <t>06-34464079</t>
  </si>
  <si>
    <t>arenspeter7@gmail.com</t>
  </si>
  <si>
    <t>06-49688099</t>
  </si>
  <si>
    <t>walther1112roos@gmail.com</t>
  </si>
  <si>
    <t>024-2069736</t>
  </si>
  <si>
    <t>06-41580507</t>
  </si>
  <si>
    <t>maristrik1951@gmail.com</t>
  </si>
  <si>
    <t>Egbers</t>
  </si>
  <si>
    <t>024-3583820</t>
  </si>
  <si>
    <t>06-20433275</t>
  </si>
  <si>
    <t>heinegbers@hotmail.com</t>
  </si>
  <si>
    <t>06-53771208</t>
  </si>
  <si>
    <t>gerardhutting@gmail.com</t>
  </si>
  <si>
    <t>06-40133470</t>
  </si>
  <si>
    <t>rileyalbers1@live.nl</t>
  </si>
  <si>
    <t>024-8450898</t>
  </si>
  <si>
    <t>estherbraam25@gmail.com</t>
  </si>
  <si>
    <t>06-35120922</t>
  </si>
  <si>
    <t>theager.b@hotmail.com</t>
  </si>
  <si>
    <t>06-26659329</t>
  </si>
  <si>
    <t>coenvdz60@gmail.com</t>
  </si>
  <si>
    <t>06 83973873</t>
  </si>
  <si>
    <t>p.banken@kpnmail.nl</t>
  </si>
  <si>
    <t>024-6773327</t>
  </si>
  <si>
    <t>henk-lenie75@kpnmail.nl</t>
  </si>
  <si>
    <t>0487-515418</t>
  </si>
  <si>
    <t>mariengramser@ziggo.nl</t>
  </si>
  <si>
    <t>0481-462097</t>
  </si>
  <si>
    <t>06-15432624</t>
  </si>
  <si>
    <t>hjjscheepers@outlook.com</t>
  </si>
  <si>
    <t>Daan</t>
  </si>
  <si>
    <t>Glissenaar</t>
  </si>
  <si>
    <t>077-8503778</t>
  </si>
  <si>
    <t>06-34602993</t>
  </si>
  <si>
    <t>daanglissenaar@gmail.com</t>
  </si>
  <si>
    <t>024-3732146</t>
  </si>
  <si>
    <t>W.smolders22@upcmail.nl</t>
  </si>
  <si>
    <t>0317-316394</t>
  </si>
  <si>
    <t>Siem48@hotmail.com</t>
  </si>
  <si>
    <t>024-3581482</t>
  </si>
  <si>
    <t>r.a.vanhulst@outlook.com</t>
  </si>
  <si>
    <t>Groep</t>
  </si>
  <si>
    <t>033-2981600</t>
  </si>
  <si>
    <t>06-12229286</t>
  </si>
  <si>
    <t>corvandegroep1@ziggo.nl</t>
  </si>
  <si>
    <t>024-3581275</t>
  </si>
  <si>
    <t>cmjanssen@xs4all.nl</t>
  </si>
  <si>
    <t>Ralph</t>
  </si>
  <si>
    <t>Rijswijk</t>
  </si>
  <si>
    <t>06-29553867</t>
  </si>
  <si>
    <t>rvrijswijk501@gmail.com</t>
  </si>
  <si>
    <t>024-3779453</t>
  </si>
  <si>
    <t>06-49184696</t>
  </si>
  <si>
    <t>m.h.p.fikkert@upcmail.nl</t>
  </si>
  <si>
    <t>06-52780803</t>
  </si>
  <si>
    <t>Prakke</t>
  </si>
  <si>
    <t>0572-853474</t>
  </si>
  <si>
    <t>06-10027558</t>
  </si>
  <si>
    <t>robertprakke@gmail.com</t>
  </si>
  <si>
    <t>06-21691853</t>
  </si>
  <si>
    <t>Joep@cvtuning.nl</t>
  </si>
  <si>
    <t>06-38139582</t>
  </si>
  <si>
    <t>theohwjanssen@gmail.com</t>
  </si>
  <si>
    <t>024-6418587</t>
  </si>
  <si>
    <t>06-29575774</t>
  </si>
  <si>
    <t>Frank@hofsedam.nl</t>
  </si>
  <si>
    <t>06-20429239</t>
  </si>
  <si>
    <t>024-3563096</t>
  </si>
  <si>
    <t>keesjaspers@outlook.com</t>
  </si>
  <si>
    <t>Stefan</t>
  </si>
  <si>
    <t>Hoen</t>
  </si>
  <si>
    <t>0486-472423</t>
  </si>
  <si>
    <t>06-23913201</t>
  </si>
  <si>
    <t>sjhoen@home.nl</t>
  </si>
  <si>
    <t>H.spaans@hetnet.nl</t>
  </si>
  <si>
    <t>06-48473044</t>
  </si>
  <si>
    <t xml:space="preserve">	</t>
  </si>
  <si>
    <t>jean.verbeet@hotmail.com</t>
  </si>
  <si>
    <t>024-3237193</t>
  </si>
  <si>
    <t>06-81164170</t>
  </si>
  <si>
    <t>ties.car@gmail.com</t>
  </si>
  <si>
    <t>06-51823827</t>
  </si>
  <si>
    <t>jwfmeijer1960@gmail.com</t>
  </si>
  <si>
    <t>024-8905485</t>
  </si>
  <si>
    <t>06-12550775</t>
  </si>
  <si>
    <t>Tooske1947@gmail.com</t>
  </si>
  <si>
    <t>06-23059004</t>
  </si>
  <si>
    <t>024-3227902</t>
  </si>
  <si>
    <t>06-28629527</t>
  </si>
  <si>
    <t>marjan104vano@gmail.com</t>
  </si>
  <si>
    <t>06-42640120</t>
  </si>
  <si>
    <t>024-3558173</t>
  </si>
  <si>
    <t>gjfsamson@gmail.com</t>
  </si>
  <si>
    <t>H.reinink@kpnplanet.nl</t>
  </si>
  <si>
    <t>024-3540135</t>
  </si>
  <si>
    <t>F.h.mlauret@gmail.com</t>
  </si>
  <si>
    <t>024-6415134</t>
  </si>
  <si>
    <t>06-30064060</t>
  </si>
  <si>
    <t>jengfesten@gmail.com</t>
  </si>
  <si>
    <t>06-12911181</t>
  </si>
  <si>
    <t>06-43229700</t>
  </si>
  <si>
    <t>ahoning@planet.nl</t>
  </si>
  <si>
    <t>024-6416090</t>
  </si>
  <si>
    <t>06-20257317</t>
  </si>
  <si>
    <t>tgjhendriks@hotmail.com</t>
  </si>
  <si>
    <t>Hemert</t>
  </si>
  <si>
    <t>06-22145891</t>
  </si>
  <si>
    <t>jvh@kpnplanet.nl</t>
  </si>
  <si>
    <t>06-35316657</t>
  </si>
  <si>
    <t>fransstanko2@icloud.com</t>
  </si>
  <si>
    <t>024-6420894</t>
  </si>
  <si>
    <t>06-22459516</t>
  </si>
  <si>
    <t>th.honing@gmail.com</t>
  </si>
  <si>
    <t>024-3786235</t>
  </si>
  <si>
    <t>M.gijsbers@xmsnet.nl</t>
  </si>
  <si>
    <t>024-8483094</t>
  </si>
  <si>
    <t>06-42107762</t>
  </si>
  <si>
    <t>eddymol@hotmail.nl</t>
  </si>
  <si>
    <t>0486-412313</t>
  </si>
  <si>
    <t>Atam@home.nl</t>
  </si>
  <si>
    <t>024-6419445</t>
  </si>
  <si>
    <t>Jdgraaf1962@kpnmail.nl</t>
  </si>
  <si>
    <t>06-27840698</t>
  </si>
  <si>
    <t>Huttner</t>
  </si>
  <si>
    <t>024-3500921</t>
  </si>
  <si>
    <t>Hans.lowiessen@glazenkamp.net</t>
  </si>
  <si>
    <t>0486-420884</t>
  </si>
  <si>
    <t>06-15201776</t>
  </si>
  <si>
    <t>theoderksen64@gmail.com</t>
  </si>
  <si>
    <t>tonnie@verploegenwijchen.nl</t>
  </si>
  <si>
    <t>0412-637062</t>
  </si>
  <si>
    <t>06-46055258</t>
  </si>
  <si>
    <t>Rini-sebina@home.nl</t>
  </si>
  <si>
    <t>R.vharen@live.nl</t>
  </si>
  <si>
    <t>Fiepet@xmsnet.nl</t>
  </si>
  <si>
    <t>024-6417570</t>
  </si>
  <si>
    <t>ben_lammers@hotmail.com</t>
  </si>
  <si>
    <t>06-20345948</t>
  </si>
  <si>
    <t>024-6411882</t>
  </si>
  <si>
    <t>Yolandaspanjaard@hotmail.com</t>
  </si>
  <si>
    <t>024-6412445</t>
  </si>
  <si>
    <t>W.hijmans1@chello.nl</t>
  </si>
  <si>
    <t>Rutten</t>
  </si>
  <si>
    <t>06-51601907</t>
  </si>
  <si>
    <t>024-8445691</t>
  </si>
  <si>
    <t>Willyleenders@hotmail.nl</t>
  </si>
  <si>
    <t>06-30771332</t>
  </si>
  <si>
    <t>svanpluuren@gmail.com</t>
  </si>
  <si>
    <t>024-3563732</t>
  </si>
  <si>
    <t>06-43555515</t>
  </si>
  <si>
    <t>pgbosveld@gmail.com</t>
  </si>
  <si>
    <t>Frederik</t>
  </si>
  <si>
    <t>06-20470650</t>
  </si>
  <si>
    <t>teeky@outlook.com</t>
  </si>
  <si>
    <t>06-38417781</t>
  </si>
  <si>
    <t>pevandeve@hotmail.com</t>
  </si>
  <si>
    <t>024-3239831</t>
  </si>
  <si>
    <t>a.hofman71@gmail.com</t>
  </si>
  <si>
    <t>06-28800508</t>
  </si>
  <si>
    <t>rik_hooghof@hotmail.com</t>
  </si>
  <si>
    <t>L.straatman2@chello.nl</t>
  </si>
  <si>
    <t>06-53162800</t>
  </si>
  <si>
    <t>a.walrecht@frontline-lingerie.com</t>
  </si>
  <si>
    <t>06-25591857</t>
  </si>
  <si>
    <t>Fr.burgersdijk@hotmail.com</t>
  </si>
  <si>
    <t>06-34308446</t>
  </si>
  <si>
    <t>S.straatman1@chello.nl</t>
  </si>
  <si>
    <t>06-52637263</t>
  </si>
  <si>
    <t>024-3222817</t>
  </si>
  <si>
    <t>ron.engelen@live.nl</t>
  </si>
  <si>
    <t>024-3223934</t>
  </si>
  <si>
    <t>Ton.v.d.linden@xs4all.nl</t>
  </si>
  <si>
    <t>024-3563363</t>
  </si>
  <si>
    <t>06-40254808</t>
  </si>
  <si>
    <t>J.bexkens@xmsnet.nl</t>
  </si>
  <si>
    <t>024-3447235</t>
  </si>
  <si>
    <t>W.kluts@chello.nl</t>
  </si>
  <si>
    <t>Sjef</t>
  </si>
  <si>
    <t>Sengers</t>
  </si>
  <si>
    <t>06-26372040</t>
  </si>
  <si>
    <t>sjef.sengers@gmail.com</t>
  </si>
  <si>
    <t>06-40389517</t>
  </si>
  <si>
    <t>hvandervalk@gmail.com</t>
  </si>
  <si>
    <t>06-36372248</t>
  </si>
  <si>
    <t>é</t>
  </si>
  <si>
    <t>sjaakkersten@outlook.com</t>
  </si>
  <si>
    <t>06-53816610</t>
  </si>
  <si>
    <t>Max@Coppes.nl</t>
  </si>
  <si>
    <t>06-28020464</t>
  </si>
  <si>
    <t>kaydeecain15@gmail.com</t>
  </si>
  <si>
    <t>06-86665462</t>
  </si>
  <si>
    <t>schothuis.sg@gmail.com</t>
  </si>
  <si>
    <t>024-6770038</t>
  </si>
  <si>
    <t>06-24395280</t>
  </si>
  <si>
    <t>gjvdv@hotmail.com</t>
  </si>
  <si>
    <t>06-51003384</t>
  </si>
  <si>
    <t>autobedrijfcapelle@gmail.com</t>
  </si>
  <si>
    <t>06-18374213</t>
  </si>
  <si>
    <t>J.nas6@upcmail.nl</t>
  </si>
  <si>
    <t>Theovandijk@xmsnet.nl</t>
  </si>
  <si>
    <t>06-51119202</t>
  </si>
  <si>
    <t>A.waal87@upcmail.nl</t>
  </si>
  <si>
    <t>024-3503330</t>
  </si>
  <si>
    <t>renederksen.planten@outlook.com</t>
  </si>
  <si>
    <t>0487-517233</t>
  </si>
  <si>
    <t>jo.megens90@gmail.com</t>
  </si>
  <si>
    <t>0488-411378</t>
  </si>
  <si>
    <t>06-57898555</t>
  </si>
  <si>
    <t>Hjbulte@hetnet.nl</t>
  </si>
  <si>
    <t>0487-531628</t>
  </si>
  <si>
    <t>06-15504729</t>
  </si>
  <si>
    <t>Toonvandenberg@kpnmail.nl</t>
  </si>
  <si>
    <t>024-6414822</t>
  </si>
  <si>
    <t>06-42104244</t>
  </si>
  <si>
    <t>lyonmegens@gmail.com</t>
  </si>
  <si>
    <t>06-12661897</t>
  </si>
  <si>
    <t>Cafe Boslust</t>
  </si>
  <si>
    <t>06-29545140</t>
  </si>
  <si>
    <t>m.vanschijndel@kpnplanet.nl</t>
  </si>
  <si>
    <t>06-29139432</t>
  </si>
  <si>
    <t>06-28137220</t>
  </si>
  <si>
    <t>06-51683935</t>
  </si>
  <si>
    <t>Philip</t>
  </si>
  <si>
    <t>Lieshout</t>
  </si>
  <si>
    <t>06-12774723</t>
  </si>
  <si>
    <t>06-22553723</t>
  </si>
  <si>
    <t>T.p.peters@hotmail.nl</t>
  </si>
  <si>
    <t>024-3444316</t>
  </si>
  <si>
    <t>06-83205014</t>
  </si>
  <si>
    <t>m.weerenderoder@upcmail.nl</t>
  </si>
  <si>
    <t>06-46987542</t>
  </si>
  <si>
    <t>06-53374246</t>
  </si>
  <si>
    <t>h.f.w.m.janssen@hetnet.nl</t>
  </si>
  <si>
    <t>06-51346984</t>
  </si>
  <si>
    <t>roevenhans@gmail.com</t>
  </si>
  <si>
    <t>06-14877657</t>
  </si>
  <si>
    <t>ronnie_best@hotmail.com</t>
  </si>
  <si>
    <t>024-3976199</t>
  </si>
  <si>
    <t>06-54943505</t>
  </si>
  <si>
    <t>mjm.gerrits@chello.nl</t>
  </si>
  <si>
    <t>024-3974023</t>
  </si>
  <si>
    <t>06-20541018</t>
  </si>
  <si>
    <t>06-52016004</t>
  </si>
  <si>
    <t>06-14169760</t>
  </si>
  <si>
    <t>Sponsje_@hotmail.com</t>
  </si>
  <si>
    <t>06-20482979</t>
  </si>
  <si>
    <t>A.konings12@chello.nl</t>
  </si>
  <si>
    <t>06-52001301</t>
  </si>
  <si>
    <t>michelvanbommel@gmail.com</t>
  </si>
  <si>
    <t>06-34617610</t>
  </si>
  <si>
    <t>albertboslust5@hotmail.com</t>
  </si>
  <si>
    <t>Gäkturk</t>
  </si>
  <si>
    <t>06-84772128</t>
  </si>
  <si>
    <t>aligokturk@live.nl</t>
  </si>
  <si>
    <t>Kaketoe '80</t>
  </si>
  <si>
    <t>06-40067449</t>
  </si>
  <si>
    <t>noutvos@hotmail.com</t>
  </si>
  <si>
    <t>06-51890128</t>
  </si>
  <si>
    <t>tess-nmgn@hotmail.com</t>
  </si>
  <si>
    <t>06-42481896</t>
  </si>
  <si>
    <t>wroelofs@live.nl</t>
  </si>
  <si>
    <t>024-3450772</t>
  </si>
  <si>
    <t>ps.voeten@gmail.com</t>
  </si>
  <si>
    <t>06-55951820</t>
  </si>
  <si>
    <t>raoulhulzink@hotmail.com</t>
  </si>
  <si>
    <t>06-14274201</t>
  </si>
  <si>
    <t>cpjvangestel@gmail.com,pk-planning@knbb-nijmegen.nl</t>
  </si>
  <si>
    <t>024-6639277</t>
  </si>
  <si>
    <t>jg.meeussen@gmail.com</t>
  </si>
  <si>
    <t>06-53700142</t>
  </si>
  <si>
    <t>Info@oeffelt.net</t>
  </si>
  <si>
    <t>+31 6 24422911</t>
  </si>
  <si>
    <t>06-55710841</t>
  </si>
  <si>
    <t>06-29553717</t>
  </si>
  <si>
    <t>jackie_de_bruin@hotmail.com</t>
  </si>
  <si>
    <t>024-3565643</t>
  </si>
  <si>
    <t>06-16886766</t>
  </si>
  <si>
    <t>henk_jansen54@kpnplanet.nl</t>
  </si>
  <si>
    <t>06-28171450</t>
  </si>
  <si>
    <t>janwillemvandenoever@icloud.com</t>
  </si>
  <si>
    <t>Pamtils01@gmail.com</t>
  </si>
  <si>
    <t>06-26380191</t>
  </si>
  <si>
    <t>Jeannette.riemslag@chello.nl</t>
  </si>
  <si>
    <t>E.vd.hoogen@chello.nl</t>
  </si>
  <si>
    <t>024-3780374</t>
  </si>
  <si>
    <t>d.stapelbroek55@gmail.com</t>
  </si>
  <si>
    <t>Micha</t>
  </si>
  <si>
    <t>Bochem</t>
  </si>
  <si>
    <t>06-53800179</t>
  </si>
  <si>
    <t>michavanbochem@gmail.com</t>
  </si>
  <si>
    <t>cselten2@kpnmail.nl</t>
  </si>
  <si>
    <t>06-40540171</t>
  </si>
  <si>
    <t>m.keurentjes1970@gmail.com</t>
  </si>
  <si>
    <t>024-3441084</t>
  </si>
  <si>
    <t>M.haan48@chello.nl</t>
  </si>
  <si>
    <t>024-3604780</t>
  </si>
  <si>
    <t>Inge_veltmans@hotmail.com</t>
  </si>
  <si>
    <t>06-22809018</t>
  </si>
  <si>
    <t>B.soesan@upcmail.nl</t>
  </si>
  <si>
    <t>024-6773626</t>
  </si>
  <si>
    <t>H.j.berendsen@planet.nl</t>
  </si>
  <si>
    <t>06-10947151</t>
  </si>
  <si>
    <t>06-48157130</t>
  </si>
  <si>
    <t>memet12394@hotmail.com</t>
  </si>
  <si>
    <t>024-3782069</t>
  </si>
  <si>
    <t>kittyenmarleen@gmail.com</t>
  </si>
  <si>
    <t>06-38295328</t>
  </si>
  <si>
    <t>024-3542035</t>
  </si>
  <si>
    <t>m.vollaard9@upcmail.nl</t>
  </si>
  <si>
    <t>06-20045238</t>
  </si>
  <si>
    <t>ruudwillemsen70@hotmail.com</t>
  </si>
  <si>
    <t>06-53578184</t>
  </si>
  <si>
    <t>r.j.f.ketels@gmail.com</t>
  </si>
  <si>
    <t>06-46902314</t>
  </si>
  <si>
    <t>henk.auener@ccc.nl</t>
  </si>
  <si>
    <t>06-39405848</t>
  </si>
  <si>
    <t>M.hofman19@chello.nl</t>
  </si>
  <si>
    <t>Kaketoenl@hotmail.com</t>
  </si>
  <si>
    <t>024-3240290</t>
  </si>
  <si>
    <t>j.hilgers6@chello.nl</t>
  </si>
  <si>
    <t>024-6750314</t>
  </si>
  <si>
    <t>J.lammerts@chello.nl</t>
  </si>
  <si>
    <t>06-24276780</t>
  </si>
  <si>
    <t>martienvdspoel@gmail.com</t>
  </si>
  <si>
    <t>06-11011548</t>
  </si>
  <si>
    <t>janbens20@gmail.com</t>
  </si>
  <si>
    <t>06-12415478</t>
  </si>
  <si>
    <t>nouddekill@gmail.com</t>
  </si>
  <si>
    <t>06-22993666</t>
  </si>
  <si>
    <t>06-13160606</t>
  </si>
  <si>
    <t>fenmjbastiaans1972@outlook.com</t>
  </si>
  <si>
    <t>06-51402888</t>
  </si>
  <si>
    <t>hetcafeetje@gmail.com</t>
  </si>
  <si>
    <t>06-20725989</t>
  </si>
  <si>
    <t>Schellekensmarcus@gmail.com</t>
  </si>
  <si>
    <t>06-39868879</t>
  </si>
  <si>
    <t>fransgerdasommers@gmail.com</t>
  </si>
  <si>
    <t>0485-577285</t>
  </si>
  <si>
    <t>06-12630620</t>
  </si>
  <si>
    <t>e.vd.cruijsen@outlook.com</t>
  </si>
  <si>
    <t>06-15480934</t>
  </si>
  <si>
    <t>jpgthomassen@gmail.com</t>
  </si>
  <si>
    <t>Paul-Koks@ziggo.nl</t>
  </si>
  <si>
    <t>0485-350429</t>
  </si>
  <si>
    <t>06-30039645</t>
  </si>
  <si>
    <t>Gjpetersrit@gmail.com</t>
  </si>
  <si>
    <t>06-12813472</t>
  </si>
  <si>
    <t>vansambeekjan@gmail.com</t>
  </si>
  <si>
    <t>0485-382877</t>
  </si>
  <si>
    <t>06-27320019</t>
  </si>
  <si>
    <t>06-51134651</t>
  </si>
  <si>
    <t>Chrisoploo@gmail.com</t>
  </si>
  <si>
    <t>06-47152586</t>
  </si>
  <si>
    <t>Petersrit1@ziggo.nl</t>
  </si>
  <si>
    <t>06-50495752</t>
  </si>
  <si>
    <t>Jmazeelen@gmail.com</t>
  </si>
  <si>
    <t>0485-800927</t>
  </si>
  <si>
    <t>06-30331009</t>
  </si>
  <si>
    <t>Ajmzeelen@home.nl</t>
  </si>
  <si>
    <t>06-83791020</t>
  </si>
  <si>
    <t>'t Klosje</t>
  </si>
  <si>
    <t>Gerjan.roelofs@kpnplanet.nl</t>
  </si>
  <si>
    <t>0485-317766</t>
  </si>
  <si>
    <t>gertjan.roelofs@kpnplanet.nl</t>
  </si>
  <si>
    <t>06-14256814</t>
  </si>
  <si>
    <t>matsylvia@home.nl</t>
  </si>
  <si>
    <t>0485-371916</t>
  </si>
  <si>
    <t>06-13783521</t>
  </si>
  <si>
    <t>henk_54_heuvel@hotmail.com</t>
  </si>
  <si>
    <t>'t Zwaantje</t>
  </si>
  <si>
    <t>0485-371837</t>
  </si>
  <si>
    <t>06-21526104</t>
  </si>
  <si>
    <t>p.vanraaij@protonmail.com</t>
  </si>
  <si>
    <t>06-55740498</t>
  </si>
  <si>
    <t>heuvelke24@gmail.com</t>
  </si>
  <si>
    <t>06-55356155</t>
  </si>
  <si>
    <t>06-81793997</t>
  </si>
  <si>
    <t>n.1708nvdh@hotmail.com</t>
  </si>
  <si>
    <t>06-53605583</t>
  </si>
  <si>
    <t>jan.cecilia.toonen@kpnmail.nl</t>
  </si>
  <si>
    <t>0485-372108</t>
  </si>
  <si>
    <t>toonvantienen@ziggo.nl</t>
  </si>
  <si>
    <t>0485-381856</t>
  </si>
  <si>
    <t>06-20272177</t>
  </si>
  <si>
    <t>theoannemiek@hotmail.com</t>
  </si>
  <si>
    <t>0485-371545</t>
  </si>
  <si>
    <t>petoblo@hotmail.com</t>
  </si>
  <si>
    <t>0492-323277</t>
  </si>
  <si>
    <t>06-12660411</t>
  </si>
  <si>
    <t>renrvdelzen@gmail.com</t>
  </si>
  <si>
    <t>06-46010596</t>
  </si>
  <si>
    <t>0485-218561</t>
  </si>
  <si>
    <t>vandenboogaardeduard@gmail.com</t>
  </si>
  <si>
    <t>0485-575505</t>
  </si>
  <si>
    <t>janneman19@hotmail.com</t>
  </si>
  <si>
    <t>06-22848817</t>
  </si>
  <si>
    <t>johanlamers63@gmail.com</t>
  </si>
  <si>
    <t>06-22443387</t>
  </si>
  <si>
    <t>gerrieenannie@hotmail.com</t>
  </si>
  <si>
    <t>06-30877468</t>
  </si>
  <si>
    <t>wbongers72@hotmail.com</t>
  </si>
  <si>
    <t>0485-573487</t>
  </si>
  <si>
    <t>Fransknuiman@hotmail.com</t>
  </si>
  <si>
    <t>0485-324430</t>
  </si>
  <si>
    <t>0485-577017</t>
  </si>
  <si>
    <t>info@tvertrek.nl</t>
  </si>
  <si>
    <t>0485-516143</t>
  </si>
  <si>
    <t>janentoosvdhoogen@hotmail.com</t>
  </si>
  <si>
    <t>0485-578779</t>
  </si>
  <si>
    <t>tonnyenriapeeters@gmail.com</t>
  </si>
  <si>
    <t>06-36172634</t>
  </si>
  <si>
    <t>0485-317200</t>
  </si>
  <si>
    <t>06-10985059</t>
  </si>
  <si>
    <t>cajanssen@home.nl</t>
  </si>
  <si>
    <t>0485-451218</t>
  </si>
  <si>
    <t>06-11493692</t>
  </si>
  <si>
    <t>marisejansen@kpnmail.nl</t>
  </si>
  <si>
    <t>06-28308474</t>
  </si>
  <si>
    <t>0485-513658</t>
  </si>
  <si>
    <t>geertderks52@gmail.com</t>
  </si>
  <si>
    <t>0485-573065</t>
  </si>
  <si>
    <t>06-10883439</t>
  </si>
  <si>
    <t>Bernievhooij@home.nl</t>
  </si>
  <si>
    <t>06-11245130</t>
  </si>
  <si>
    <t>0485-520705</t>
  </si>
  <si>
    <t>06-46258743</t>
  </si>
  <si>
    <t>hanstoonen2@gmail.com</t>
  </si>
  <si>
    <t>Duijn386@planet.nl</t>
  </si>
  <si>
    <t>06-42730551</t>
  </si>
  <si>
    <t>miguel.verdugo@me.com</t>
  </si>
  <si>
    <t>06-23591306</t>
  </si>
  <si>
    <t>box3795@ziggo.nl</t>
  </si>
  <si>
    <t>Jaco</t>
  </si>
  <si>
    <t>0486-451623</t>
  </si>
  <si>
    <t>06-12285905</t>
  </si>
  <si>
    <t>Jacoven@home.nl</t>
  </si>
  <si>
    <t>Hendrie</t>
  </si>
  <si>
    <t>Kleinlugtenbeld</t>
  </si>
  <si>
    <t>0478-641273</t>
  </si>
  <si>
    <t>Hendriekleinlugtenbeld@gmail.com</t>
  </si>
  <si>
    <t>Marcomarije@kpnmail.nl</t>
  </si>
  <si>
    <t>06-21533097</t>
  </si>
  <si>
    <t>rer.benders2013@gmail.com</t>
  </si>
  <si>
    <t>077-3544822</t>
  </si>
  <si>
    <t>06-53156910</t>
  </si>
  <si>
    <t>Rene.molleke@gmail.com</t>
  </si>
  <si>
    <t>S.B.W.</t>
  </si>
  <si>
    <t>06-10547180</t>
  </si>
  <si>
    <t>wimbombardon@hotmail.com</t>
  </si>
  <si>
    <t>06-29016318</t>
  </si>
  <si>
    <t>mark@freegalaxy.eu</t>
  </si>
  <si>
    <t>06-22317274</t>
  </si>
  <si>
    <t>06-51406773</t>
  </si>
  <si>
    <t>Info@schilder-vandijk.nl</t>
  </si>
  <si>
    <t>0487-517895</t>
  </si>
  <si>
    <t>Joop-wentink@live.nl</t>
  </si>
  <si>
    <t>0487-785064</t>
  </si>
  <si>
    <t>06-41385544</t>
  </si>
  <si>
    <t>wdereuver@tele2.nl</t>
  </si>
  <si>
    <t>0487-560541</t>
  </si>
  <si>
    <t>06-29077544</t>
  </si>
  <si>
    <t>R.wilkens14@upcmail.nl</t>
  </si>
  <si>
    <t>06-54398269</t>
  </si>
  <si>
    <t>Pedroswartjes@hotmail.com</t>
  </si>
  <si>
    <t>06-10920590</t>
  </si>
  <si>
    <t>pierrespanje@hotmail.com</t>
  </si>
  <si>
    <t>06-20841067</t>
  </si>
  <si>
    <t>Replaydeest@gmail.com</t>
  </si>
  <si>
    <t>0487-525571</t>
  </si>
  <si>
    <t>06-47691407</t>
  </si>
  <si>
    <t>anton.jilesen@hotmail.com</t>
  </si>
  <si>
    <t>06-15266293</t>
  </si>
  <si>
    <t>loermansjg@msn.com</t>
  </si>
  <si>
    <t>06-53762177</t>
  </si>
  <si>
    <t>rijndertse.bestratingen@gmail.com</t>
  </si>
  <si>
    <t>06-24652887</t>
  </si>
  <si>
    <t>langelaan.bert@gmail.com</t>
  </si>
  <si>
    <t>06-53355437</t>
  </si>
  <si>
    <t>jjoop_eulink@hotmail.com</t>
  </si>
  <si>
    <t>06-18819552</t>
  </si>
  <si>
    <t>koenvantooren@hotmail.com</t>
  </si>
  <si>
    <t>06-24721615</t>
  </si>
  <si>
    <t>habajo@hotmail.com</t>
  </si>
  <si>
    <t>026-3709777</t>
  </si>
  <si>
    <t>Bertrozenberg3@gmail.com</t>
  </si>
  <si>
    <t>06-30842033</t>
  </si>
  <si>
    <t>josra@xs4all.nl</t>
  </si>
  <si>
    <t>Cees_kersten@hotmail.com</t>
  </si>
  <si>
    <t>026-3251238</t>
  </si>
  <si>
    <t>schrijver.geert@gmail.com</t>
  </si>
  <si>
    <t>06-10464045</t>
  </si>
  <si>
    <t>mpj.arends@outlook.com</t>
  </si>
  <si>
    <t>06-46136222</t>
  </si>
  <si>
    <t>hborgers@feenstra.com</t>
  </si>
  <si>
    <t>026-3819032</t>
  </si>
  <si>
    <t>r.knispel@kpnplanet.nl</t>
  </si>
  <si>
    <t>06-15085169</t>
  </si>
  <si>
    <t>waay@telfort.nl</t>
  </si>
  <si>
    <t>026-4722264</t>
  </si>
  <si>
    <t>Jkersten@hotmail.com</t>
  </si>
  <si>
    <t>026-3613210</t>
  </si>
  <si>
    <t>j.been94@upcmail.nl</t>
  </si>
  <si>
    <t>Fdteh@hetnet.nl</t>
  </si>
  <si>
    <t>026-3253864</t>
  </si>
  <si>
    <t>Jkersten@xs4all.nl</t>
  </si>
  <si>
    <t>Christiani</t>
  </si>
  <si>
    <t>06-12618021</t>
  </si>
  <si>
    <t>davechristiani.biljart@hotmail.com</t>
  </si>
  <si>
    <t>06-12865406</t>
  </si>
  <si>
    <t>06-22194472</t>
  </si>
  <si>
    <t>harryvanderlinden@gmail.com</t>
  </si>
  <si>
    <t>06-57316852</t>
  </si>
  <si>
    <t>globus@telfort.nl</t>
  </si>
  <si>
    <t>06-22426128</t>
  </si>
  <si>
    <t>info@wiljanssen.com</t>
  </si>
  <si>
    <t>0485-451957</t>
  </si>
  <si>
    <t>Rietvanschipstal@hetnet.nl</t>
  </si>
  <si>
    <t>0485-451964</t>
  </si>
  <si>
    <t>Joberents@ziggo.nl</t>
  </si>
  <si>
    <t>0485-453428</t>
  </si>
  <si>
    <t>a.abels1@home.nl</t>
  </si>
  <si>
    <t>0485-452586</t>
  </si>
  <si>
    <t>06-27055463</t>
  </si>
  <si>
    <t>Erikpaters@home.nl</t>
  </si>
  <si>
    <t>0485-330281</t>
  </si>
  <si>
    <t>06-53547093</t>
  </si>
  <si>
    <t>Roberthettybardoel@home.nl</t>
  </si>
  <si>
    <t>Twan.arts3@gmail.com</t>
  </si>
  <si>
    <t>06-11707427</t>
  </si>
  <si>
    <t>johncoolen1954@gmail.com</t>
  </si>
  <si>
    <t>06-15619507</t>
  </si>
  <si>
    <t>tontenburen@xmsnet.nl</t>
  </si>
  <si>
    <t>06-22010922</t>
  </si>
  <si>
    <t>06-46363718</t>
  </si>
  <si>
    <t>Riny</t>
  </si>
  <si>
    <t>Weemen</t>
  </si>
  <si>
    <t>0485-342651</t>
  </si>
  <si>
    <t>rinyweemen@gmail.com</t>
  </si>
  <si>
    <t>De Breedeweg</t>
  </si>
  <si>
    <t>06-81015382</t>
  </si>
  <si>
    <t>woutmast@hotmail.nl</t>
  </si>
  <si>
    <t>06-45377343</t>
  </si>
  <si>
    <t>paulnagels61@gmail.com</t>
  </si>
  <si>
    <t>0485-517402</t>
  </si>
  <si>
    <t>Frits@dovels.com</t>
  </si>
  <si>
    <t>06-23202268</t>
  </si>
  <si>
    <t>mthiecke46@gmail.com</t>
  </si>
  <si>
    <t>06-12621235</t>
  </si>
  <si>
    <t>inekelucassen@upcmail.nl</t>
  </si>
  <si>
    <t>06-52481771</t>
  </si>
  <si>
    <t>Cf_huiskens@hotmail.com</t>
  </si>
  <si>
    <t>0481-785001</t>
  </si>
  <si>
    <t>r.rijndertse@telfort.nl</t>
  </si>
  <si>
    <t>06-29286025</t>
  </si>
  <si>
    <t>0485-452185</t>
  </si>
  <si>
    <t>caroluslaake@hotmail.com</t>
  </si>
  <si>
    <t>06-23044772</t>
  </si>
  <si>
    <t>06-20733688</t>
  </si>
  <si>
    <t>snijboon.dave@gmail.com</t>
  </si>
  <si>
    <t>06-44474008</t>
  </si>
  <si>
    <t>jlbjanssen@hetnet.nl</t>
  </si>
  <si>
    <t>06-31001580</t>
  </si>
  <si>
    <t>henkvanzwaay@hotmail.com</t>
  </si>
  <si>
    <t>06-53253519</t>
  </si>
  <si>
    <t>arnokruip@gmail.com</t>
  </si>
  <si>
    <t>06-51613697</t>
  </si>
  <si>
    <t>Dimar@betuwe.net</t>
  </si>
  <si>
    <t>0481-465235</t>
  </si>
  <si>
    <t>06-12169290</t>
  </si>
  <si>
    <t>k.vdzijden@kpnmail.nl</t>
  </si>
  <si>
    <t>024-6778996</t>
  </si>
  <si>
    <t>026-3255214</t>
  </si>
  <si>
    <t>benhengeveld52@outlook.com</t>
  </si>
  <si>
    <t>06-22321582</t>
  </si>
  <si>
    <t>fritsbuil@web.de</t>
  </si>
  <si>
    <t>06-18888955</t>
  </si>
  <si>
    <t>j.makken@hotmail.com</t>
  </si>
  <si>
    <t>06-24264031</t>
  </si>
  <si>
    <t>karelalbrecht_2@hotmail.com</t>
  </si>
  <si>
    <t>marianaeissing@hotmail.com</t>
  </si>
  <si>
    <t>jannievanmegen@gmail.com</t>
  </si>
  <si>
    <t>jonkerbos.lk@gmail.com</t>
  </si>
  <si>
    <t>06-22794594</t>
  </si>
  <si>
    <t>degraafdakbedekkingen@gmail.com</t>
  </si>
  <si>
    <t>024-3453249</t>
  </si>
  <si>
    <t>pytr@xs4all.nl</t>
  </si>
  <si>
    <t>06-30877513</t>
  </si>
  <si>
    <t>fokko_1958@outlook.com</t>
  </si>
  <si>
    <t>06-11707497</t>
  </si>
  <si>
    <t>06-28703559</t>
  </si>
  <si>
    <t>mikevankesteren@hotmail.com</t>
  </si>
  <si>
    <t>06-36169894</t>
  </si>
  <si>
    <t>h.berends91@hotmail.nl</t>
  </si>
  <si>
    <t>06-50530577</t>
  </si>
  <si>
    <t>06-42849686</t>
  </si>
  <si>
    <t>jackykosman@hotmail.com</t>
  </si>
  <si>
    <t>06-18538212</t>
  </si>
  <si>
    <t>r.baggerman1@outlook.com</t>
  </si>
  <si>
    <t>024-6777790</t>
  </si>
  <si>
    <t>06-10941669</t>
  </si>
  <si>
    <t>g.j.knipping1965@gmail.com</t>
  </si>
  <si>
    <t>0481-375246</t>
  </si>
  <si>
    <t>anton-jan.pieters@hetnet.nl</t>
  </si>
  <si>
    <t>06-22356085</t>
  </si>
  <si>
    <t>06-28713687</t>
  </si>
  <si>
    <t>024-3220697</t>
  </si>
  <si>
    <t>w.jansen3200@upcmail.nl</t>
  </si>
  <si>
    <t>06-46015242</t>
  </si>
  <si>
    <t>jan.doeleman@kpnmail.nl, wedstrijdleider@knbb-nijmegen.nl</t>
  </si>
  <si>
    <t>06-24696992</t>
  </si>
  <si>
    <t>heinvm77@gmail.com</t>
  </si>
  <si>
    <t>06-41605618</t>
  </si>
  <si>
    <t>jovanboekel@aol.com</t>
  </si>
  <si>
    <t>06-34241410</t>
  </si>
  <si>
    <t>jackyritmeijer@hotmail.com</t>
  </si>
  <si>
    <t>06-51966033</t>
  </si>
  <si>
    <t>edwinenmarijke@ziggo.nl</t>
  </si>
  <si>
    <t>06-53688590</t>
  </si>
  <si>
    <t>06-13719608</t>
  </si>
  <si>
    <t>wlooijschelder@live.nl</t>
  </si>
  <si>
    <t>06-50851910</t>
  </si>
  <si>
    <t>024-3449849</t>
  </si>
  <si>
    <t>06-54964555</t>
  </si>
  <si>
    <t>jo_en_henk@hotmail.com</t>
  </si>
  <si>
    <t>024-6415046</t>
  </si>
  <si>
    <t>06-48552375</t>
  </si>
  <si>
    <t>olddutch10@hotmail.com</t>
  </si>
  <si>
    <t>06-25058990</t>
  </si>
  <si>
    <t>hohoc@hetnet.nl</t>
  </si>
  <si>
    <t>06-51861832</t>
  </si>
  <si>
    <t>jackvank@gmail.com</t>
  </si>
  <si>
    <t>Grootenboer</t>
  </si>
  <si>
    <t>06-86396465</t>
  </si>
  <si>
    <t>J.grootenboer8@chello.nl</t>
  </si>
  <si>
    <t>024-3773040</t>
  </si>
  <si>
    <t>06-18527935</t>
  </si>
  <si>
    <t>janssenj251@gmail.com</t>
  </si>
  <si>
    <t>06-14238727</t>
  </si>
  <si>
    <t>franciscus59@hotmail.com</t>
  </si>
  <si>
    <t>Sebina</t>
  </si>
  <si>
    <t>Megens-van Geel</t>
  </si>
  <si>
    <t>06-44462736</t>
  </si>
  <si>
    <t>secretaris@bvwoezik100.nl</t>
  </si>
  <si>
    <t>0487-531606</t>
  </si>
  <si>
    <t>toonria9@hotmail.com</t>
  </si>
  <si>
    <t>Buijs</t>
  </si>
  <si>
    <t>06-12429611</t>
  </si>
  <si>
    <t>0487-531785</t>
  </si>
  <si>
    <t>gk.buijs@gmail.com</t>
  </si>
  <si>
    <t>Leeuw</t>
  </si>
  <si>
    <t>0487-531301</t>
  </si>
  <si>
    <t>06-51072083</t>
  </si>
  <si>
    <t>a.de.leeuw43@kpnplanet.nl</t>
  </si>
  <si>
    <t>Camp</t>
  </si>
  <si>
    <t>0487-522609</t>
  </si>
  <si>
    <t>p.camp2@chello.nl</t>
  </si>
  <si>
    <t>Bubeck</t>
  </si>
  <si>
    <t>06-53720351</t>
  </si>
  <si>
    <t>wilbubeck@hotmail.nl</t>
  </si>
  <si>
    <t>024-3773787</t>
  </si>
  <si>
    <t>tonvos@upcmail.nl</t>
  </si>
  <si>
    <t>024-3972455</t>
  </si>
  <si>
    <t>Indien U het bondnummer niet weet kunt U door op de link van Ledenbestand te drukken deze opzoeken.</t>
  </si>
  <si>
    <t>Let op dit is het complete leden bestand wat gedownload is vanuit de KNBB.</t>
  </si>
  <si>
    <t>U kunt ook nog nieuwe leden toevoegen indien dat nodig mocht zijn.</t>
  </si>
  <si>
    <t>Naar Ledenbestand</t>
  </si>
  <si>
    <t>Let op de ingevulde gegevens zijn van het afgelopen seizoen, deze kunnen naar gelang door jezelf worden gewijzigd, succes.</t>
  </si>
  <si>
    <t>Zo ziet een Drop-Down menu eruit, zie je hier:</t>
  </si>
  <si>
    <t>Het word aangeraden als er een Drop-Down menu verschijnt om daar van de waarde te kiezen. Die voor U geldt.</t>
  </si>
  <si>
    <t>Het kan voorkomen dat U een lidnummer in geeft waarbij onder het moyenne N/B verschiint. Dat is geen probleem dat zal bij</t>
  </si>
  <si>
    <t>in BiljartPoint worden goedgezet. Indien dat niet het geval is zal de wedstrijdleider U benaderen.</t>
  </si>
  <si>
    <t>De volgorde op moyenne is niet van belang dit word automatisch goed gezet in BiljartPoint.</t>
  </si>
  <si>
    <t>Wilt U een teamlid uit het team halen kan dit door het lidnummer te verwijderen. Je kunt dan er een andere teamlid invoegen.</t>
  </si>
  <si>
    <t>De 3sprong</t>
  </si>
  <si>
    <t>Team naam</t>
  </si>
  <si>
    <t>D.L.S.</t>
  </si>
  <si>
    <t>D.V.S.</t>
  </si>
  <si>
    <t>De Doorkijk</t>
  </si>
  <si>
    <t>De Grenspost</t>
  </si>
  <si>
    <t>De Klok</t>
  </si>
  <si>
    <t>De Wester</t>
  </si>
  <si>
    <t>O.B.K.</t>
  </si>
  <si>
    <t>O.G.C.</t>
  </si>
  <si>
    <t>Renkum</t>
  </si>
  <si>
    <t>West-Peter</t>
  </si>
  <si>
    <t>Teamnaam in BiljartPoint:</t>
  </si>
  <si>
    <t>Let op de ingevulde gegevens zijn van het afgelopen seizoen, deze kunnen naar gelang door jezelf worden gewijzigd, succes.
Dit formulier dient voor 1 Juli naar de wedstrijdleider worden teruggestuurt naar : wedstrijdleider@knbb-nijmegen.nl</t>
  </si>
  <si>
    <t>BondsnrSpelsoort</t>
  </si>
  <si>
    <t>Aanvang moyenne</t>
  </si>
  <si>
    <t>Nieuw Gem.</t>
  </si>
  <si>
    <t>Oude Moyenne</t>
  </si>
  <si>
    <t>Nieuw Moyenne</t>
  </si>
  <si>
    <t>Opmerking tav Nieuw Moyenne, voor het nieuwe seizoen :</t>
  </si>
  <si>
    <t>Teamopgave Seizoen 2022-2023</t>
  </si>
  <si>
    <t>Opmerking tav Nieuw Moyenne, per teamlid, voor het nieuwe seizoen :</t>
  </si>
  <si>
    <t>Café 61</t>
  </si>
  <si>
    <r>
      <t>Caf</t>
    </r>
    <r>
      <rPr>
        <sz val="10"/>
        <rFont val="Arial"/>
        <family val="2"/>
      </rPr>
      <t>é 61</t>
    </r>
  </si>
  <si>
    <t>6681 BL</t>
  </si>
  <si>
    <t>31 6 17409595</t>
  </si>
  <si>
    <t>Café 61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</si>
</sst>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/mm/yyyy"/>
  </numFmts>
  <fonts count="18" x14ac:knownFonts="1">
    <font>
      <sz val="10"/>
      <name val="Arial"/>
    </font>
    <font>
      <b/>
      <sz val="2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8"/>
      <color theme="10"/>
      <name val="Arial"/>
      <family val="2"/>
    </font>
    <font>
      <sz val="16"/>
      <color rgb="FF0070C0"/>
      <name val="Arial"/>
      <family val="2"/>
    </font>
    <font>
      <sz val="14"/>
      <name val="Arial"/>
      <family val="2"/>
    </font>
    <font>
      <b/>
      <u/>
      <sz val="18"/>
      <color theme="1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 applyFill="0"/>
    <xf numFmtId="0" fontId="7" fillId="0" borderId="0" applyNumberFormat="0" applyFill="0" applyBorder="0" applyAlignment="0" applyProtection="0"/>
  </cellStyleXfs>
  <cellXfs count="151"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164" fontId="0" fillId="0" borderId="0" xfId="0" applyNumberFormat="1" applyFill="1"/>
    <xf numFmtId="164" fontId="2" fillId="0" borderId="0" xfId="0" applyNumberFormat="1" applyFont="1" applyFill="1"/>
    <xf numFmtId="0" fontId="4" fillId="0" borderId="0" xfId="0" applyFont="1" applyFill="1"/>
    <xf numFmtId="0" fontId="5" fillId="0" borderId="1" xfId="0" applyFont="1" applyFill="1" applyBorder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0" fontId="5" fillId="0" borderId="0" xfId="0" applyFont="1" applyFill="1"/>
    <xf numFmtId="0" fontId="0" fillId="2" borderId="1" xfId="0" applyFill="1" applyBorder="1" applyProtection="1">
      <protection locked="0"/>
    </xf>
    <xf numFmtId="0" fontId="0" fillId="2" borderId="7" xfId="0" applyFill="1" applyBorder="1" applyAlignment="1"/>
    <xf numFmtId="0" fontId="0" fillId="2" borderId="24" xfId="0" applyFill="1" applyBorder="1" applyAlignment="1"/>
    <xf numFmtId="0" fontId="0" fillId="2" borderId="26" xfId="0" applyFill="1" applyBorder="1" applyProtection="1">
      <protection locked="0"/>
    </xf>
    <xf numFmtId="164" fontId="0" fillId="0" borderId="1" xfId="0" applyNumberFormat="1" applyFill="1" applyBorder="1"/>
    <xf numFmtId="0" fontId="3" fillId="2" borderId="26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5" fillId="0" borderId="6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7" fillId="0" borderId="0" xfId="1" applyFill="1"/>
    <xf numFmtId="0" fontId="0" fillId="0" borderId="0" xfId="0" applyFill="1" applyProtection="1">
      <protection locked="0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0" fillId="2" borderId="17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0" xfId="0" applyProtection="1">
      <protection locked="0"/>
    </xf>
    <xf numFmtId="0" fontId="8" fillId="3" borderId="40" xfId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Fill="1"/>
    <xf numFmtId="0" fontId="14" fillId="0" borderId="0" xfId="1" applyFont="1" applyFill="1"/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0" fillId="0" borderId="0" xfId="0" applyFill="1" applyBorder="1" applyAlignment="1"/>
    <xf numFmtId="0" fontId="12" fillId="0" borderId="0" xfId="0" applyFont="1" applyFill="1" applyBorder="1" applyAlignment="1"/>
    <xf numFmtId="0" fontId="16" fillId="0" borderId="0" xfId="0" applyFont="1" applyFill="1" applyBorder="1" applyAlignment="1"/>
    <xf numFmtId="0" fontId="0" fillId="2" borderId="7" xfId="0" applyFill="1" applyBorder="1" applyAlignment="1" applyProtection="1"/>
    <xf numFmtId="164" fontId="0" fillId="0" borderId="26" xfId="0" applyNumberFormat="1" applyFill="1" applyBorder="1"/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0" fillId="0" borderId="43" xfId="0" applyFill="1" applyBorder="1" applyAlignment="1" applyProtection="1">
      <alignment horizontal="left"/>
      <protection locked="0"/>
    </xf>
    <xf numFmtId="0" fontId="11" fillId="3" borderId="41" xfId="1" applyFont="1" applyFill="1" applyBorder="1" applyAlignment="1" applyProtection="1">
      <alignment horizontal="center" vertical="center"/>
      <protection locked="0"/>
    </xf>
    <xf numFmtId="0" fontId="11" fillId="3" borderId="35" xfId="1" applyFont="1" applyFill="1" applyBorder="1" applyAlignment="1" applyProtection="1">
      <alignment horizontal="center" vertical="center"/>
      <protection locked="0"/>
    </xf>
    <xf numFmtId="0" fontId="11" fillId="3" borderId="42" xfId="1" applyFont="1" applyFill="1" applyBorder="1" applyAlignment="1" applyProtection="1">
      <alignment horizontal="center" vertical="center"/>
      <protection locked="0"/>
    </xf>
    <xf numFmtId="0" fontId="11" fillId="3" borderId="30" xfId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0" fillId="0" borderId="43" xfId="0" applyFill="1" applyBorder="1" applyAlignment="1" applyProtection="1">
      <alignment horizontal="left"/>
      <protection locked="0"/>
    </xf>
    <xf numFmtId="0" fontId="5" fillId="0" borderId="6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" xfId="0" applyFill="1" applyBorder="1" applyAlignment="1" applyProtection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6" xfId="0" applyFill="1" applyBorder="1" applyAlignment="1" applyProtection="1">
      <alignment horizontal="left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12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8" fillId="3" borderId="41" xfId="1" applyFont="1" applyFill="1" applyBorder="1" applyAlignment="1" applyProtection="1">
      <alignment horizontal="center" vertical="center"/>
      <protection locked="0"/>
    </xf>
    <xf numFmtId="0" fontId="8" fillId="3" borderId="34" xfId="1" applyFont="1" applyFill="1" applyBorder="1" applyAlignment="1" applyProtection="1">
      <alignment horizontal="center" vertical="center"/>
      <protection locked="0"/>
    </xf>
    <xf numFmtId="0" fontId="8" fillId="3" borderId="35" xfId="1" applyFont="1" applyFill="1" applyBorder="1" applyAlignment="1" applyProtection="1">
      <alignment horizontal="center" vertical="center"/>
      <protection locked="0"/>
    </xf>
    <xf numFmtId="0" fontId="8" fillId="3" borderId="42" xfId="1" applyFont="1" applyFill="1" applyBorder="1" applyAlignment="1" applyProtection="1">
      <alignment horizontal="center" vertical="center"/>
      <protection locked="0"/>
    </xf>
    <xf numFmtId="0" fontId="8" fillId="3" borderId="29" xfId="1" applyFont="1" applyFill="1" applyBorder="1" applyAlignment="1" applyProtection="1">
      <alignment horizontal="center" vertical="center"/>
      <protection locked="0"/>
    </xf>
    <xf numFmtId="0" fontId="8" fillId="3" borderId="30" xfId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2" borderId="32" xfId="0" applyFont="1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 horizontal="left"/>
      <protection locked="0"/>
    </xf>
    <xf numFmtId="0" fontId="5" fillId="0" borderId="39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0" fontId="0" fillId="2" borderId="28" xfId="0" applyFill="1" applyBorder="1" applyAlignment="1" applyProtection="1">
      <alignment horizontal="left" wrapText="1"/>
      <protection locked="0"/>
    </xf>
    <xf numFmtId="0" fontId="0" fillId="2" borderId="29" xfId="0" applyFill="1" applyBorder="1" applyAlignment="1" applyProtection="1">
      <alignment horizontal="left" wrapText="1"/>
      <protection locked="0"/>
    </xf>
    <xf numFmtId="0" fontId="0" fillId="2" borderId="30" xfId="0" applyFill="1" applyBorder="1" applyAlignment="1" applyProtection="1">
      <alignment horizontal="left" wrapText="1"/>
      <protection locked="0"/>
    </xf>
    <xf numFmtId="0" fontId="5" fillId="0" borderId="2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0" fillId="2" borderId="18" xfId="0" applyFill="1" applyBorder="1" applyAlignment="1" applyProtection="1">
      <alignment horizontal="left"/>
      <protection locked="0"/>
    </xf>
    <xf numFmtId="0" fontId="0" fillId="0" borderId="37" xfId="0" applyFill="1" applyBorder="1" applyAlignment="1">
      <alignment horizontal="left"/>
    </xf>
    <xf numFmtId="0" fontId="0" fillId="0" borderId="29" xfId="0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4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3611881</xdr:colOff>
      <xdr:row>11</xdr:row>
      <xdr:rowOff>53340</xdr:rowOff>
    </xdr:from>
    <xdr:to>
      <xdr:col>1</xdr:col>
      <xdr:colOff>6133657</xdr:colOff>
      <xdr:row>12</xdr:row>
      <xdr:rowOff>144779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109D64B-CC2D-C892-A7E4-F26D10D76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1481" y="1790700"/>
          <a:ext cx="2521776" cy="266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1C653B71-6365-47C7-8EDB-0D3852346F80}">
  <we:reference id="wa104381504" version="1.0.0.0" store="nl-NL" storeType="OMEX"/>
  <we:alternateReferences>
    <we:reference id="wa104381504" version="1.0.0.0" store="WA104381504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dstrijdleider@knbb-nijmegen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tonnysip5@outlook.com" TargetMode="External"/><Relationship Id="rId1" Type="http://schemas.openxmlformats.org/officeDocument/2006/relationships/hyperlink" Target="mailto:hermbanus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8D262-6B4A-4B88-9C83-85080D2FFE11}">
  <sheetPr codeName="Blad1"/>
  <dimension ref="A1:D57"/>
  <sheetViews>
    <sheetView showGridLines="0" workbookViewId="0">
      <selection activeCell="B20" sqref="B20"/>
    </sheetView>
  </sheetViews>
  <sheetFormatPr defaultRowHeight="12.75" x14ac:dyDescent="0.2"/>
  <cols>
    <col min="2" max="2" width="123.85546875" customWidth="1"/>
  </cols>
  <sheetData>
    <row r="1" spans="1:4" ht="20.25" x14ac:dyDescent="0.3">
      <c r="A1" s="24"/>
      <c r="B1" s="25" t="s">
        <v>1234</v>
      </c>
      <c r="C1" s="53" t="s">
        <v>1233</v>
      </c>
      <c r="D1" s="54"/>
    </row>
    <row r="2" spans="1:4" ht="13.9" customHeight="1" thickBot="1" x14ac:dyDescent="0.25">
      <c r="B2" s="36" t="s">
        <v>1235</v>
      </c>
      <c r="C2" s="55"/>
      <c r="D2" s="56"/>
    </row>
    <row r="3" spans="1:4" ht="6.6" customHeight="1" x14ac:dyDescent="0.2">
      <c r="B3" s="34"/>
    </row>
    <row r="4" spans="1:4" ht="13.9" customHeight="1" x14ac:dyDescent="0.2">
      <c r="B4" s="36" t="s">
        <v>1236</v>
      </c>
    </row>
    <row r="5" spans="1:4" ht="13.9" customHeight="1" x14ac:dyDescent="0.2">
      <c r="B5" s="36" t="s">
        <v>1237</v>
      </c>
    </row>
    <row r="6" spans="1:4" ht="13.9" customHeight="1" x14ac:dyDescent="0.2">
      <c r="B6" s="36" t="s">
        <v>1238</v>
      </c>
    </row>
    <row r="7" spans="1:4" ht="6.6" customHeight="1" x14ac:dyDescent="0.2">
      <c r="B7" s="34"/>
    </row>
    <row r="8" spans="1:4" ht="13.9" customHeight="1" x14ac:dyDescent="0.2">
      <c r="B8" s="36" t="s">
        <v>1239</v>
      </c>
    </row>
    <row r="9" spans="1:4" ht="6.6" customHeight="1" x14ac:dyDescent="0.2">
      <c r="B9" s="34"/>
    </row>
    <row r="10" spans="1:4" ht="13.9" customHeight="1" x14ac:dyDescent="0.2">
      <c r="B10" s="36" t="s">
        <v>1240</v>
      </c>
    </row>
    <row r="11" spans="1:4" ht="13.9" customHeight="1" x14ac:dyDescent="0.2">
      <c r="B11" s="36" t="s">
        <v>2036</v>
      </c>
    </row>
    <row r="12" spans="1:4" ht="13.9" customHeight="1" x14ac:dyDescent="0.2">
      <c r="B12" s="36" t="s">
        <v>2035</v>
      </c>
    </row>
    <row r="13" spans="1:4" ht="15" x14ac:dyDescent="0.2">
      <c r="B13" s="34"/>
    </row>
    <row r="14" spans="1:4" ht="13.9" customHeight="1" x14ac:dyDescent="0.2">
      <c r="B14" s="36" t="s">
        <v>1241</v>
      </c>
    </row>
    <row r="15" spans="1:4" ht="6.6" customHeight="1" x14ac:dyDescent="0.2">
      <c r="B15" s="34"/>
    </row>
    <row r="16" spans="1:4" s="36" customFormat="1" ht="13.9" customHeight="1" x14ac:dyDescent="0.2">
      <c r="B16" s="36" t="s">
        <v>1242</v>
      </c>
    </row>
    <row r="17" spans="2:2" s="36" customFormat="1" ht="13.9" customHeight="1" x14ac:dyDescent="0.2">
      <c r="B17" s="36" t="s">
        <v>1243</v>
      </c>
    </row>
    <row r="18" spans="2:2" s="36" customFormat="1" ht="13.9" customHeight="1" x14ac:dyDescent="0.2">
      <c r="B18" s="36" t="s">
        <v>2037</v>
      </c>
    </row>
    <row r="19" spans="2:2" s="36" customFormat="1" ht="15" x14ac:dyDescent="0.2">
      <c r="B19" s="36" t="s">
        <v>2038</v>
      </c>
    </row>
    <row r="20" spans="2:2" s="36" customFormat="1" ht="15" x14ac:dyDescent="0.2">
      <c r="B20" s="37" t="s">
        <v>2039</v>
      </c>
    </row>
    <row r="21" spans="2:2" s="36" customFormat="1" ht="15" x14ac:dyDescent="0.2">
      <c r="B21" s="37" t="s">
        <v>2039</v>
      </c>
    </row>
    <row r="22" spans="2:2" s="36" customFormat="1" ht="15" x14ac:dyDescent="0.2">
      <c r="B22" s="36" t="s">
        <v>2040</v>
      </c>
    </row>
    <row r="23" spans="2:2" s="36" customFormat="1" ht="15" x14ac:dyDescent="0.2">
      <c r="B23" s="36" t="s">
        <v>1244</v>
      </c>
    </row>
    <row r="24" spans="2:2" ht="6.6" customHeight="1" x14ac:dyDescent="0.2">
      <c r="B24" s="34"/>
    </row>
    <row r="25" spans="2:2" s="36" customFormat="1" ht="15" x14ac:dyDescent="0.2">
      <c r="B25" s="36" t="s">
        <v>2030</v>
      </c>
    </row>
    <row r="26" spans="2:2" s="36" customFormat="1" ht="15" x14ac:dyDescent="0.2">
      <c r="B26" s="36" t="s">
        <v>2031</v>
      </c>
    </row>
    <row r="27" spans="2:2" s="36" customFormat="1" ht="15" x14ac:dyDescent="0.2">
      <c r="B27" s="36" t="s">
        <v>2032</v>
      </c>
    </row>
    <row r="28" spans="2:2" ht="6.6" customHeight="1" x14ac:dyDescent="0.2">
      <c r="B28" s="34"/>
    </row>
    <row r="29" spans="2:2" s="36" customFormat="1" ht="15" x14ac:dyDescent="0.2">
      <c r="B29" s="36" t="s">
        <v>1245</v>
      </c>
    </row>
    <row r="30" spans="2:2" ht="15" x14ac:dyDescent="0.2">
      <c r="B30" s="35" t="s">
        <v>1246</v>
      </c>
    </row>
    <row r="31" spans="2:2" ht="6.6" customHeight="1" x14ac:dyDescent="0.25">
      <c r="B31" s="26"/>
    </row>
    <row r="32" spans="2:2" ht="18" x14ac:dyDescent="0.25">
      <c r="B32" s="26" t="s">
        <v>1247</v>
      </c>
    </row>
    <row r="33" spans="2:2" ht="18" x14ac:dyDescent="0.25">
      <c r="B33" s="26"/>
    </row>
    <row r="34" spans="2:2" ht="18" x14ac:dyDescent="0.25">
      <c r="B34" s="26"/>
    </row>
    <row r="35" spans="2:2" ht="18" x14ac:dyDescent="0.25">
      <c r="B35" s="26"/>
    </row>
    <row r="36" spans="2:2" ht="18" x14ac:dyDescent="0.25">
      <c r="B36" s="26"/>
    </row>
    <row r="37" spans="2:2" ht="18" x14ac:dyDescent="0.25">
      <c r="B37" s="26"/>
    </row>
    <row r="38" spans="2:2" ht="18" x14ac:dyDescent="0.25">
      <c r="B38" s="26"/>
    </row>
    <row r="39" spans="2:2" ht="18" x14ac:dyDescent="0.25">
      <c r="B39" s="26"/>
    </row>
    <row r="40" spans="2:2" ht="18" x14ac:dyDescent="0.25">
      <c r="B40" s="26"/>
    </row>
    <row r="41" spans="2:2" ht="18" x14ac:dyDescent="0.25">
      <c r="B41" s="26"/>
    </row>
    <row r="42" spans="2:2" ht="18" x14ac:dyDescent="0.25">
      <c r="B42" s="26"/>
    </row>
    <row r="43" spans="2:2" ht="18" x14ac:dyDescent="0.25">
      <c r="B43" s="26"/>
    </row>
    <row r="44" spans="2:2" ht="18" x14ac:dyDescent="0.25">
      <c r="B44" s="26"/>
    </row>
    <row r="45" spans="2:2" ht="18" x14ac:dyDescent="0.25">
      <c r="B45" s="26"/>
    </row>
    <row r="46" spans="2:2" ht="18" x14ac:dyDescent="0.25">
      <c r="B46" s="26"/>
    </row>
    <row r="47" spans="2:2" ht="18" x14ac:dyDescent="0.25">
      <c r="B47" s="26"/>
    </row>
    <row r="48" spans="2:2" ht="18" x14ac:dyDescent="0.25">
      <c r="B48" s="26"/>
    </row>
    <row r="49" spans="2:2" ht="18" x14ac:dyDescent="0.25">
      <c r="B49" s="26"/>
    </row>
    <row r="50" spans="2:2" ht="18" x14ac:dyDescent="0.25">
      <c r="B50" s="26"/>
    </row>
    <row r="51" spans="2:2" ht="18" x14ac:dyDescent="0.25">
      <c r="B51" s="26"/>
    </row>
    <row r="52" spans="2:2" ht="18" x14ac:dyDescent="0.25">
      <c r="B52" s="26"/>
    </row>
    <row r="53" spans="2:2" ht="18" x14ac:dyDescent="0.25">
      <c r="B53" s="26"/>
    </row>
    <row r="54" spans="2:2" ht="18" x14ac:dyDescent="0.25">
      <c r="B54" s="26"/>
    </row>
    <row r="55" spans="2:2" ht="18" x14ac:dyDescent="0.25">
      <c r="B55" s="26"/>
    </row>
    <row r="56" spans="2:2" ht="18" x14ac:dyDescent="0.25">
      <c r="B56" s="26"/>
    </row>
    <row r="57" spans="2:2" ht="18" x14ac:dyDescent="0.25">
      <c r="B57" s="26"/>
    </row>
  </sheetData>
  <sheetProtection selectLockedCells="1"/>
  <mergeCells count="1">
    <mergeCell ref="C1:D2"/>
  </mergeCells>
  <hyperlinks>
    <hyperlink ref="B30" r:id="rId1" xr:uid="{928E93AE-4B3B-4EBA-B92B-1643D0CB3784}"/>
    <hyperlink ref="C1:D2" location="Teaminschrijving!AG1" display="Terug" xr:uid="{6E9538C0-DE4D-422A-AA87-B47923E4F18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F37B4-B6C3-4DF4-A78F-D610D56A7C01}">
  <sheetPr codeName="Blad2"/>
  <dimension ref="B1:BA430"/>
  <sheetViews>
    <sheetView showGridLines="0" showRowColHeaders="0" tabSelected="1" zoomScaleNormal="100" workbookViewId="0">
      <pane ySplit="10" topLeftCell="A11" activePane="bottomLeft" state="frozen"/>
      <selection pane="bottomLeft" activeCell="AG2" sqref="AG2:AJ2"/>
    </sheetView>
  </sheetViews>
  <sheetFormatPr defaultRowHeight="12.75" x14ac:dyDescent="0.2"/>
  <cols>
    <col min="1" max="1" width="2.28515625" customWidth="1"/>
    <col min="2" max="2" width="15.140625" hidden="1" customWidth="1"/>
    <col min="3" max="3" width="8.85546875" hidden="1" customWidth="1"/>
    <col min="4" max="4" width="12.28515625" hidden="1" customWidth="1"/>
    <col min="5" max="12" width="8.85546875" hidden="1" customWidth="1"/>
    <col min="13" max="13" width="11.28515625" hidden="1" customWidth="1"/>
    <col min="14" max="14" width="8.85546875" hidden="1" customWidth="1"/>
    <col min="15" max="15" width="15.140625" hidden="1" customWidth="1"/>
    <col min="16" max="16" width="8.85546875" hidden="1" customWidth="1"/>
    <col min="17" max="17" width="14.42578125" hidden="1" customWidth="1"/>
    <col min="18" max="19" width="8.85546875" hidden="1" customWidth="1"/>
    <col min="20" max="20" width="9.28515625" hidden="1" customWidth="1"/>
    <col min="21" max="27" width="8.85546875" hidden="1" customWidth="1"/>
    <col min="28" max="28" width="20.28515625" hidden="1" customWidth="1"/>
    <col min="29" max="30" width="8.85546875" hidden="1" customWidth="1"/>
    <col min="48" max="48" width="8.85546875" hidden="1" customWidth="1"/>
  </cols>
  <sheetData>
    <row r="1" spans="2:53" ht="16.5" thickBot="1" x14ac:dyDescent="0.3">
      <c r="AE1" s="98" t="s">
        <v>2061</v>
      </c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</row>
    <row r="2" spans="2:53" x14ac:dyDescent="0.2">
      <c r="AE2" s="99" t="s">
        <v>1193</v>
      </c>
      <c r="AF2" s="100"/>
      <c r="AG2" s="113"/>
      <c r="AH2" s="114"/>
      <c r="AI2" s="114"/>
      <c r="AJ2" s="114"/>
      <c r="AK2" s="117"/>
      <c r="AL2" s="118"/>
      <c r="AM2" s="118"/>
      <c r="AN2" s="118"/>
      <c r="AO2" s="118"/>
      <c r="AP2" s="118"/>
      <c r="AQ2" s="118"/>
      <c r="AR2" s="118"/>
      <c r="AS2" s="118"/>
      <c r="AT2" s="118"/>
      <c r="AU2" s="119"/>
      <c r="AX2" s="101" t="s">
        <v>1232</v>
      </c>
      <c r="AY2" s="103"/>
    </row>
    <row r="3" spans="2:53" ht="13.5" thickBot="1" x14ac:dyDescent="0.25">
      <c r="AE3" s="82" t="s">
        <v>2053</v>
      </c>
      <c r="AF3" s="123"/>
      <c r="AG3" s="123"/>
      <c r="AH3" s="97"/>
      <c r="AI3" s="96"/>
      <c r="AJ3" s="124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6"/>
      <c r="AX3" s="104"/>
      <c r="AY3" s="106"/>
    </row>
    <row r="4" spans="2:53" ht="13.5" thickBot="1" x14ac:dyDescent="0.25">
      <c r="AE4" s="116" t="s">
        <v>1195</v>
      </c>
      <c r="AF4" s="115"/>
      <c r="AG4" s="115"/>
      <c r="AH4" s="115"/>
      <c r="AI4" s="115" t="s">
        <v>1196</v>
      </c>
      <c r="AJ4" s="115"/>
      <c r="AK4" s="115"/>
      <c r="AL4" s="115"/>
      <c r="AM4" s="7" t="s">
        <v>1197</v>
      </c>
      <c r="AN4" s="7" t="s">
        <v>1199</v>
      </c>
      <c r="AO4" s="73" t="s">
        <v>1198</v>
      </c>
      <c r="AP4" s="73"/>
      <c r="AQ4" s="73"/>
      <c r="AR4" s="73" t="s">
        <v>1200</v>
      </c>
      <c r="AS4" s="73"/>
      <c r="AT4" s="73" t="s">
        <v>1201</v>
      </c>
      <c r="AU4" s="120"/>
    </row>
    <row r="5" spans="2:53" ht="13.15" customHeight="1" x14ac:dyDescent="0.2">
      <c r="AE5" s="66" t="str">
        <f>IF($AG$2&lt;&gt;"",IF(ISNA(VLOOKUP($AG$2,'Alle Teamleden'!Q:X,3,0)),VLOOKUP($AE$17,'Alle Teamleden'!Y:AB,2,0),VLOOKUP($AG$2,'Alle Teamleden'!Q:X,3,0)),"")</f>
        <v/>
      </c>
      <c r="AF5" s="66"/>
      <c r="AG5" s="66"/>
      <c r="AH5" s="66"/>
      <c r="AI5" s="66" t="str">
        <f>IF($AG$2&lt;&gt;"",VLOOKUP($AG$2,'Alle Teamleden'!Q:X,4,0),"")</f>
        <v/>
      </c>
      <c r="AJ5" s="66"/>
      <c r="AK5" s="66"/>
      <c r="AL5" s="66"/>
      <c r="AM5" s="11" t="str">
        <f>IF($AG$2&lt;&gt;"",VLOOKUP($AG$2,'Alle Teamleden'!Q:X,5,0),"")</f>
        <v/>
      </c>
      <c r="AN5" s="11" t="str">
        <f>IF($AG$2&lt;&gt;"",VLOOKUP($AG$2,'Alle Teamleden'!Q:X,6,0),"")</f>
        <v/>
      </c>
      <c r="AO5" s="66" t="str">
        <f>IF($AG$2&lt;&gt;"",VLOOKUP($AG$2,'Alle Teamleden'!Q:X,7,0),"")</f>
        <v/>
      </c>
      <c r="AP5" s="66"/>
      <c r="AQ5" s="66"/>
      <c r="AR5" s="66" t="str">
        <f>IF($AG$2&lt;&gt;"",VLOOKUP($AG$2,'Alle Teamleden'!Q:X,8,0),"")</f>
        <v/>
      </c>
      <c r="AS5" s="66"/>
      <c r="AT5" s="67"/>
      <c r="AU5" s="68"/>
      <c r="AX5" s="101" t="s">
        <v>2033</v>
      </c>
      <c r="AY5" s="102"/>
      <c r="AZ5" s="102"/>
      <c r="BA5" s="103"/>
    </row>
    <row r="6" spans="2:53" ht="14.45" customHeight="1" thickBot="1" x14ac:dyDescent="0.25">
      <c r="AE6" s="141" t="s">
        <v>1218</v>
      </c>
      <c r="AF6" s="142"/>
      <c r="AG6" s="142"/>
      <c r="AH6" s="142"/>
      <c r="AI6" s="142"/>
      <c r="AJ6" s="142"/>
      <c r="AK6" s="142"/>
      <c r="AL6" s="143"/>
      <c r="AM6" s="129" t="s">
        <v>1219</v>
      </c>
      <c r="AN6" s="129"/>
      <c r="AO6" s="129" t="s">
        <v>1220</v>
      </c>
      <c r="AP6" s="129"/>
      <c r="AQ6" s="85" t="s">
        <v>1229</v>
      </c>
      <c r="AR6" s="87"/>
      <c r="AS6" s="87"/>
      <c r="AT6" s="87"/>
      <c r="AU6" s="88"/>
      <c r="AX6" s="104"/>
      <c r="AY6" s="105"/>
      <c r="AZ6" s="105"/>
      <c r="BA6" s="106"/>
    </row>
    <row r="7" spans="2:53" x14ac:dyDescent="0.2">
      <c r="AE7" s="144"/>
      <c r="AF7" s="145"/>
      <c r="AG7" s="145"/>
      <c r="AH7" s="145"/>
      <c r="AI7" s="145"/>
      <c r="AJ7" s="145"/>
      <c r="AK7" s="145"/>
      <c r="AL7" s="146"/>
      <c r="AM7" s="130" t="s">
        <v>1221</v>
      </c>
      <c r="AN7" s="67"/>
      <c r="AO7" s="130" t="s">
        <v>1221</v>
      </c>
      <c r="AP7" s="67"/>
      <c r="AQ7" s="135"/>
      <c r="AR7" s="136"/>
      <c r="AS7" s="136"/>
      <c r="AT7" s="136"/>
      <c r="AU7" s="137"/>
    </row>
    <row r="8" spans="2:53" ht="13.15" customHeight="1" thickBot="1" x14ac:dyDescent="0.25">
      <c r="AE8" s="147" t="s">
        <v>1222</v>
      </c>
      <c r="AF8" s="132"/>
      <c r="AG8" s="133"/>
      <c r="AH8" s="16"/>
      <c r="AI8" s="16"/>
      <c r="AJ8" s="16"/>
      <c r="AK8" s="16"/>
      <c r="AL8" s="131"/>
      <c r="AM8" s="132"/>
      <c r="AN8" s="132"/>
      <c r="AO8" s="132"/>
      <c r="AP8" s="133"/>
      <c r="AQ8" s="138"/>
      <c r="AR8" s="139"/>
      <c r="AS8" s="139"/>
      <c r="AT8" s="139"/>
      <c r="AU8" s="140"/>
    </row>
    <row r="9" spans="2:53" s="39" customFormat="1" ht="13.15" customHeight="1" x14ac:dyDescent="0.25">
      <c r="B9" s="39" t="s">
        <v>2034</v>
      </c>
      <c r="AE9" s="121" t="s">
        <v>2054</v>
      </c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</row>
    <row r="10" spans="2:53" s="40" customFormat="1" ht="22.9" customHeight="1" x14ac:dyDescent="0.25"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</row>
    <row r="11" spans="2:53" ht="13.9" customHeight="1" thickBot="1" x14ac:dyDescent="0.25"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</row>
    <row r="12" spans="2:53" x14ac:dyDescent="0.2">
      <c r="AE12" s="79" t="s">
        <v>1202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1"/>
    </row>
    <row r="13" spans="2:53" x14ac:dyDescent="0.2">
      <c r="AE13" s="82" t="s">
        <v>1203</v>
      </c>
      <c r="AF13" s="83"/>
      <c r="AG13" s="84" t="s">
        <v>1217</v>
      </c>
      <c r="AH13" s="83"/>
      <c r="AI13" s="85" t="s">
        <v>1227</v>
      </c>
      <c r="AJ13" s="86"/>
      <c r="AK13" s="85" t="s">
        <v>1212</v>
      </c>
      <c r="AL13" s="86"/>
      <c r="AM13" s="8" t="s">
        <v>1231</v>
      </c>
      <c r="AN13" s="9"/>
      <c r="AO13" s="85" t="s">
        <v>1223</v>
      </c>
      <c r="AP13" s="87"/>
      <c r="AQ13" s="87"/>
      <c r="AR13" s="87"/>
      <c r="AS13" s="87"/>
      <c r="AT13" s="87"/>
      <c r="AU13" s="88"/>
    </row>
    <row r="14" spans="2:53" x14ac:dyDescent="0.2">
      <c r="AE14" s="95"/>
      <c r="AF14" s="96"/>
      <c r="AG14" s="97"/>
      <c r="AH14" s="96"/>
      <c r="AI14" s="74" t="str">
        <f>IF($AE14&lt;&gt;"",VLOOKUP($AE14,Hulpblad!B:C,2,0),"")</f>
        <v/>
      </c>
      <c r="AJ14" s="75"/>
      <c r="AK14" s="93" t="str">
        <f>IF(AG14&lt;&gt;"",VLOOKUP(($AH$3&amp;" "&amp;AG14),'Alle Teamleden'!F:O,8,0),"")</f>
        <v/>
      </c>
      <c r="AL14" s="94"/>
      <c r="AM14" s="93" t="str">
        <f>IF(AG14&lt;&gt;"",VLOOKUP(($AH$3&amp;" "&amp;AG14),'Alle Teamleden'!F:O,10,0),"")</f>
        <v/>
      </c>
      <c r="AN14" s="94"/>
      <c r="AO14" s="97"/>
      <c r="AP14" s="127"/>
      <c r="AQ14" s="127"/>
      <c r="AR14" s="127"/>
      <c r="AS14" s="127"/>
      <c r="AT14" s="127"/>
      <c r="AU14" s="128"/>
    </row>
    <row r="15" spans="2:53" x14ac:dyDescent="0.2">
      <c r="AE15" s="107" t="s">
        <v>1204</v>
      </c>
      <c r="AF15" s="108"/>
      <c r="AG15" s="108"/>
      <c r="AH15" s="109"/>
      <c r="AI15" s="74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110"/>
    </row>
    <row r="16" spans="2:53" x14ac:dyDescent="0.2">
      <c r="AE16" s="72" t="s">
        <v>1205</v>
      </c>
      <c r="AF16" s="73"/>
      <c r="AG16" s="73" t="s">
        <v>1206</v>
      </c>
      <c r="AH16" s="73"/>
      <c r="AI16" s="73" t="s">
        <v>1208</v>
      </c>
      <c r="AJ16" s="73"/>
      <c r="AK16" s="73" t="s">
        <v>1207</v>
      </c>
      <c r="AL16" s="73"/>
      <c r="AM16" s="73"/>
      <c r="AN16" s="73" t="s">
        <v>1209</v>
      </c>
      <c r="AO16" s="73"/>
      <c r="AP16" s="73" t="s">
        <v>1210</v>
      </c>
      <c r="AQ16" s="73"/>
      <c r="AR16" s="111" t="s">
        <v>1211</v>
      </c>
      <c r="AS16" s="111"/>
      <c r="AT16" s="111"/>
      <c r="AU16" s="112"/>
    </row>
    <row r="17" spans="2:48" x14ac:dyDescent="0.2">
      <c r="AE17" s="27"/>
      <c r="AF17" s="41"/>
      <c r="AG17" s="76" t="str">
        <f>IF($AE17&lt;&gt;"",IF(ISNA(VLOOKUP($AE17,'Alle Teamleden'!G:L,2,0)),VLOOKUP($AE17,'Alle Teamleden'!Y:AB,2,0),VLOOKUP($AE17,'Alle Teamleden'!G:L,2,0)),"")</f>
        <v/>
      </c>
      <c r="AH17" s="76"/>
      <c r="AI17" s="76" t="str">
        <f>IF($AE17&lt;&gt;"",IF(ISNA(VLOOKUP($AE17,'Alle Teamleden'!G:L,3,0)),VLOOKUP($AE17,'Alle Teamleden'!Y:AB,3,0),VLOOKUP($AE17,'Alle Teamleden'!G:L,3,0)),"")</f>
        <v/>
      </c>
      <c r="AJ17" s="76"/>
      <c r="AK17" s="76" t="str">
        <f>IF($AE17&lt;&gt;"",IF(ISNA(VLOOKUP($AE17,'Alle Teamleden'!G:L,4,0)),VLOOKUP($AE17,'Alle Teamleden'!Y:AB,4,0),VLOOKUP($AE17,'Alle Teamleden'!G:L,4,0)),"")</f>
        <v/>
      </c>
      <c r="AL17" s="76"/>
      <c r="AM17" s="76"/>
      <c r="AN17" s="66" t="str">
        <f>IF($AE17&lt;&gt;"",IF(ISNA(VLOOKUP($AE17,'Alle Teamleden'!G:L,5,0)),VLOOKUP($AE17,'Alle Teamleden'!Y:AB,5,0),VLOOKUP($AE17,'Alle Teamleden'!G:L,5,0)),"")</f>
        <v/>
      </c>
      <c r="AO17" s="66"/>
      <c r="AP17" s="66"/>
      <c r="AQ17" s="66"/>
      <c r="AR17" s="67" t="str">
        <f>IF($AE17&lt;&gt;"",IF(ISNA(VLOOKUP($AE17,'Alle Teamleden'!G:L,6,0)),VLOOKUP($AE17,'Alle Teamleden'!Y:AB,6,0),VLOOKUP($AE17,'Alle Teamleden'!G:L,6,0)),"")</f>
        <v/>
      </c>
      <c r="AS17" s="67"/>
      <c r="AT17" s="67"/>
      <c r="AU17" s="68"/>
    </row>
    <row r="18" spans="2:48" x14ac:dyDescent="0.2"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1"/>
    </row>
    <row r="19" spans="2:48" ht="38.25" x14ac:dyDescent="0.2">
      <c r="B19" s="2" t="s">
        <v>2</v>
      </c>
      <c r="C19" s="2" t="s">
        <v>3</v>
      </c>
      <c r="D19" s="2" t="s">
        <v>6</v>
      </c>
      <c r="E19" s="2" t="s">
        <v>7</v>
      </c>
      <c r="F19" s="2" t="s">
        <v>8</v>
      </c>
      <c r="G19" s="6" t="s">
        <v>9</v>
      </c>
      <c r="H19" s="2" t="s">
        <v>10</v>
      </c>
      <c r="I19" s="2" t="s">
        <v>11</v>
      </c>
      <c r="J19" s="2" t="s">
        <v>12</v>
      </c>
      <c r="K19" s="2" t="s">
        <v>13</v>
      </c>
      <c r="L19" s="6" t="s">
        <v>14</v>
      </c>
      <c r="M19" s="2" t="s">
        <v>15</v>
      </c>
      <c r="N19" s="2" t="s">
        <v>16</v>
      </c>
      <c r="O19" s="2" t="s">
        <v>17</v>
      </c>
      <c r="P19" s="2" t="s">
        <v>18</v>
      </c>
      <c r="Q19" s="2" t="s">
        <v>19</v>
      </c>
      <c r="R19" s="2" t="s">
        <v>20</v>
      </c>
      <c r="S19" s="2" t="s">
        <v>21</v>
      </c>
      <c r="T19" s="2" t="s">
        <v>22</v>
      </c>
      <c r="U19" s="2" t="s">
        <v>23</v>
      </c>
      <c r="V19" s="2" t="s">
        <v>24</v>
      </c>
      <c r="W19" s="2" t="s">
        <v>25</v>
      </c>
      <c r="X19" s="2" t="s">
        <v>26</v>
      </c>
      <c r="Y19" s="2" t="s">
        <v>27</v>
      </c>
      <c r="Z19" s="2" t="s">
        <v>28</v>
      </c>
      <c r="AA19" s="2" t="s">
        <v>29</v>
      </c>
      <c r="AB19" s="2" t="s">
        <v>30</v>
      </c>
      <c r="AC19" s="5" t="s">
        <v>31</v>
      </c>
      <c r="AD19" s="2" t="s">
        <v>32</v>
      </c>
      <c r="AE19" s="134" t="s">
        <v>1213</v>
      </c>
      <c r="AF19" s="86"/>
      <c r="AG19" s="85" t="s">
        <v>1214</v>
      </c>
      <c r="AH19" s="86"/>
      <c r="AI19" s="85" t="s">
        <v>1215</v>
      </c>
      <c r="AJ19" s="86"/>
      <c r="AK19" s="85" t="s">
        <v>1216</v>
      </c>
      <c r="AL19" s="87"/>
      <c r="AM19" s="86"/>
      <c r="AN19" s="43" t="s">
        <v>2058</v>
      </c>
      <c r="AO19" s="43" t="s">
        <v>2059</v>
      </c>
      <c r="AP19" s="7" t="s">
        <v>1228</v>
      </c>
      <c r="AQ19" s="63" t="s">
        <v>2060</v>
      </c>
      <c r="AR19" s="64"/>
      <c r="AS19" s="64"/>
      <c r="AT19" s="64"/>
      <c r="AU19" s="65"/>
      <c r="AV19" t="str">
        <f>$AI14</f>
        <v/>
      </c>
    </row>
    <row r="20" spans="2:48" x14ac:dyDescent="0.2">
      <c r="B20" t="str">
        <f>AI14&amp;" "&amp;AE14</f>
        <v xml:space="preserve"> </v>
      </c>
      <c r="C20">
        <f>AE14</f>
        <v>0</v>
      </c>
      <c r="D20" t="str">
        <f>$AH$3&amp;" "&amp;$AG14</f>
        <v xml:space="preserve"> </v>
      </c>
      <c r="E20">
        <f>AE17</f>
        <v>0</v>
      </c>
      <c r="F20" t="str">
        <f>AG17</f>
        <v/>
      </c>
      <c r="G20" t="str">
        <f>AI17</f>
        <v/>
      </c>
      <c r="H20" t="str">
        <f>AK17</f>
        <v/>
      </c>
      <c r="I20" t="str">
        <f>AN17</f>
        <v/>
      </c>
      <c r="J20" t="str">
        <f>AR17</f>
        <v/>
      </c>
      <c r="K20" t="str">
        <f>AK14</f>
        <v/>
      </c>
      <c r="L20" t="s">
        <v>46</v>
      </c>
      <c r="M20" t="str">
        <f>AM14</f>
        <v/>
      </c>
      <c r="N20" t="e">
        <f>VLOOKUP(D20,'Alle Teamleden'!F:P,11,0)</f>
        <v>#N/A</v>
      </c>
      <c r="O20">
        <f>$AG$2</f>
        <v>0</v>
      </c>
      <c r="P20" t="e">
        <f>VLOOKUP(O20,'Alle Teamleden'!Q:R,2,0)</f>
        <v>#N/A</v>
      </c>
      <c r="Q20" t="str">
        <f>$AE$5</f>
        <v/>
      </c>
      <c r="R20" t="str">
        <f>$AI$5</f>
        <v/>
      </c>
      <c r="S20" t="str">
        <f>$AM$5</f>
        <v/>
      </c>
      <c r="T20" t="str">
        <f>$AN$5</f>
        <v/>
      </c>
      <c r="U20" t="str">
        <f>$AO$5</f>
        <v/>
      </c>
      <c r="V20" t="str">
        <f>$AR$5</f>
        <v/>
      </c>
      <c r="W20">
        <f>AE20</f>
        <v>0</v>
      </c>
      <c r="X20" t="str">
        <f>AG20</f>
        <v/>
      </c>
      <c r="Y20" t="str">
        <f>AI20</f>
        <v/>
      </c>
      <c r="Z20" t="str">
        <f>AK20</f>
        <v/>
      </c>
      <c r="AA20" t="str">
        <f>AO20</f>
        <v/>
      </c>
      <c r="AB20" t="str">
        <f>IF(AE20&lt;&gt;"",VLOOKUP(C20,Hulpblad!B:D,3,0),"")</f>
        <v/>
      </c>
      <c r="AC20" s="4" t="str">
        <f>AN20</f>
        <v/>
      </c>
      <c r="AD20" t="str">
        <f>AP20</f>
        <v/>
      </c>
      <c r="AE20" s="27"/>
      <c r="AF20" s="12"/>
      <c r="AG20" s="74" t="str">
        <f>IF($AE20&lt;&gt;"",IF(ISNA(VLOOKUP($AE20,'Alle Teamleden'!Y:AC,2,0)),"N/A",VLOOKUP($AE20,'Alle Teamleden'!Y:AC,2,0)),"")</f>
        <v/>
      </c>
      <c r="AH20" s="75"/>
      <c r="AI20" s="76" t="str">
        <f>IF($AE20&lt;&gt;"",IF(ISNA(VLOOKUP($AE20,'Alle Teamleden'!Y:AC,3,0)),"N/A",VLOOKUP($AE20,'Alle Teamleden'!Y:AC,3,0)),"")</f>
        <v/>
      </c>
      <c r="AJ20" s="76"/>
      <c r="AK20" s="74" t="str">
        <f>IF($AE20&lt;&gt;"",IF(ISNA(VLOOKUP($AE20,'Alle Teamleden'!Y:AC,4,0)),"N/A",VLOOKUP($AE20,'Alle Teamleden'!Y:AC,4,0)),"")</f>
        <v/>
      </c>
      <c r="AL20" s="77"/>
      <c r="AM20" s="75"/>
      <c r="AN20" s="15" t="str">
        <f>IF($AE20&lt;&gt;"",IF(ISNA(VLOOKUP(AV20,Gemiddelde!A:D,4,0)),"N/B",VLOOKUP(AV20,Gemiddelde!A:D,4,0)),"")</f>
        <v/>
      </c>
      <c r="AO20" s="15" t="str">
        <f>IF($AE20&lt;&gt;"",IF(ISNA(VLOOKUP(AV20,Gemiddelde!A:E,5,0)),"N/B",IF(VLOOKUP(AV20,Gemiddelde!A:E,5,0)=0,AN20,VLOOKUP(AV20,Gemiddelde!A:E,5,0))),"")</f>
        <v/>
      </c>
      <c r="AP20" s="11" t="str">
        <f>IF($AE20&lt;&gt;"",IF(ISNA(VLOOKUP($AE20,'Alle Teamleden'!Y:AD,5,0)),"N/A",VLOOKUP($AE20,'Alle Teamleden'!Y:AD,5,0)),"")</f>
        <v/>
      </c>
      <c r="AQ20" s="57"/>
      <c r="AR20" s="58"/>
      <c r="AS20" s="58"/>
      <c r="AT20" s="58"/>
      <c r="AU20" s="59"/>
      <c r="AV20" t="str">
        <f>AE20&amp;AV19</f>
        <v/>
      </c>
    </row>
    <row r="21" spans="2:48" x14ac:dyDescent="0.2">
      <c r="B21" t="str">
        <f>AI14&amp;" "&amp;AE14</f>
        <v xml:space="preserve"> </v>
      </c>
      <c r="C21">
        <f>AE14</f>
        <v>0</v>
      </c>
      <c r="D21" t="str">
        <f>$AH$3&amp;" "&amp;$AG14</f>
        <v xml:space="preserve"> </v>
      </c>
      <c r="E21">
        <f>AE17</f>
        <v>0</v>
      </c>
      <c r="F21" t="str">
        <f>AG17</f>
        <v/>
      </c>
      <c r="G21" t="str">
        <f>AI17</f>
        <v/>
      </c>
      <c r="H21" t="str">
        <f>AK17</f>
        <v/>
      </c>
      <c r="I21" t="str">
        <f>AN17</f>
        <v/>
      </c>
      <c r="J21" t="str">
        <f>AR17</f>
        <v/>
      </c>
      <c r="K21" t="str">
        <f>AK14</f>
        <v/>
      </c>
      <c r="L21" t="s">
        <v>46</v>
      </c>
      <c r="M21" t="str">
        <f>AM14</f>
        <v/>
      </c>
      <c r="N21" t="e">
        <f>VLOOKUP(D21,'Alle Teamleden'!F:P,11,0)</f>
        <v>#N/A</v>
      </c>
      <c r="O21">
        <f t="shared" ref="O21:O31" si="0">$AG$2</f>
        <v>0</v>
      </c>
      <c r="P21" t="e">
        <f>VLOOKUP(O21,'Alle Teamleden'!Q:R,2,0)</f>
        <v>#N/A</v>
      </c>
      <c r="Q21" t="str">
        <f t="shared" ref="Q21:Q31" si="1">$AE$5</f>
        <v/>
      </c>
      <c r="R21" t="str">
        <f t="shared" ref="R21:R31" si="2">$AI$5</f>
        <v/>
      </c>
      <c r="S21" t="str">
        <f t="shared" ref="S21:S31" si="3">$AM$5</f>
        <v/>
      </c>
      <c r="T21" t="str">
        <f t="shared" ref="T21:T31" si="4">$AN$5</f>
        <v/>
      </c>
      <c r="U21" t="str">
        <f t="shared" ref="U21:U31" si="5">$AO$5</f>
        <v/>
      </c>
      <c r="V21" t="str">
        <f t="shared" ref="V21:V31" si="6">$AR$5</f>
        <v/>
      </c>
      <c r="W21">
        <f t="shared" ref="W21:W31" si="7">AE21</f>
        <v>0</v>
      </c>
      <c r="X21" t="str">
        <f t="shared" ref="X21:X31" si="8">AG21</f>
        <v/>
      </c>
      <c r="Y21" t="str">
        <f t="shared" ref="Y21:Y31" si="9">AI21</f>
        <v/>
      </c>
      <c r="Z21" t="str">
        <f t="shared" ref="Z21:Z31" si="10">AK21</f>
        <v/>
      </c>
      <c r="AA21" t="str">
        <f t="shared" ref="AA21:AA31" si="11">AO21</f>
        <v/>
      </c>
      <c r="AB21" t="str">
        <f>IF(AE21&lt;&gt;"",VLOOKUP(C21,Hulpblad!B:D,3,0),"")</f>
        <v/>
      </c>
      <c r="AC21" s="4" t="str">
        <f t="shared" ref="AC21:AC31" si="12">AN21</f>
        <v/>
      </c>
      <c r="AD21" t="str">
        <f t="shared" ref="AD21:AD31" si="13">AP21</f>
        <v/>
      </c>
      <c r="AE21" s="27"/>
      <c r="AF21" s="12"/>
      <c r="AG21" s="74" t="str">
        <f>IF($AE21&lt;&gt;"",IF(ISNA(VLOOKUP($AE21,'Alle Teamleden'!Y:AC,2,0)),"N/A",VLOOKUP($AE21,'Alle Teamleden'!Y:AC,2,0)),"")</f>
        <v/>
      </c>
      <c r="AH21" s="75"/>
      <c r="AI21" s="76" t="str">
        <f>IF($AE21&lt;&gt;"",IF(ISNA(VLOOKUP($AE21,'Alle Teamleden'!Y:AC,3,0)),"N/A",VLOOKUP($AE21,'Alle Teamleden'!Y:AC,3,0)),"")</f>
        <v/>
      </c>
      <c r="AJ21" s="76"/>
      <c r="AK21" s="74" t="str">
        <f>IF($AE21&lt;&gt;"",IF(ISNA(VLOOKUP($AE21,'Alle Teamleden'!Y:AC,4,0)),"N/A",VLOOKUP($AE21,'Alle Teamleden'!Y:AC,4,0)),"")</f>
        <v/>
      </c>
      <c r="AL21" s="77"/>
      <c r="AM21" s="75"/>
      <c r="AN21" s="15" t="str">
        <f>IF($AE21&lt;&gt;"",IF(ISNA(VLOOKUP(AV21,Gemiddelde!A:D,4,0)),"N/B",VLOOKUP(AV21,Gemiddelde!A:D,4,0)),"")</f>
        <v/>
      </c>
      <c r="AO21" s="15" t="str">
        <f>IF($AE21&lt;&gt;"",IF(ISNA(VLOOKUP(AV21,Gemiddelde!A:E,5,0)),"N/B",IF(VLOOKUP(AV21,Gemiddelde!A:E,5,0)=0,AN21,VLOOKUP(AV21,Gemiddelde!A:E,5,0))),"")</f>
        <v/>
      </c>
      <c r="AP21" s="11" t="str">
        <f>IF($AE21&lt;&gt;"",IF(ISNA(VLOOKUP($AE21,'Alle Teamleden'!Y:AD,5,0)),"N/A",VLOOKUP($AE21,'Alle Teamleden'!Y:AD,5,0)),"")</f>
        <v/>
      </c>
      <c r="AQ21" s="57"/>
      <c r="AR21" s="58"/>
      <c r="AS21" s="58"/>
      <c r="AT21" s="58"/>
      <c r="AU21" s="59"/>
      <c r="AV21" t="str">
        <f>AE21&amp;AV19</f>
        <v/>
      </c>
    </row>
    <row r="22" spans="2:48" x14ac:dyDescent="0.2">
      <c r="B22" t="str">
        <f>AI14&amp;" "&amp;AE14</f>
        <v xml:space="preserve"> </v>
      </c>
      <c r="C22">
        <f>AE14</f>
        <v>0</v>
      </c>
      <c r="D22" t="str">
        <f>$AH$3&amp;" "&amp;$AG14</f>
        <v xml:space="preserve"> </v>
      </c>
      <c r="E22">
        <f>AE17</f>
        <v>0</v>
      </c>
      <c r="F22" t="str">
        <f>AG17</f>
        <v/>
      </c>
      <c r="G22" t="str">
        <f>AI17</f>
        <v/>
      </c>
      <c r="H22" t="str">
        <f>AK17</f>
        <v/>
      </c>
      <c r="I22" t="str">
        <f>AN17</f>
        <v/>
      </c>
      <c r="J22" t="str">
        <f>AR17</f>
        <v/>
      </c>
      <c r="K22" t="str">
        <f>AK14</f>
        <v/>
      </c>
      <c r="L22" t="s">
        <v>46</v>
      </c>
      <c r="M22" t="str">
        <f>AM14</f>
        <v/>
      </c>
      <c r="N22" t="e">
        <f>VLOOKUP(D22,'Alle Teamleden'!F:P,11,0)</f>
        <v>#N/A</v>
      </c>
      <c r="O22">
        <f t="shared" si="0"/>
        <v>0</v>
      </c>
      <c r="P22" t="e">
        <f>VLOOKUP(O22,'Alle Teamleden'!Q:R,2,0)</f>
        <v>#N/A</v>
      </c>
      <c r="Q22" t="str">
        <f t="shared" si="1"/>
        <v/>
      </c>
      <c r="R22" t="str">
        <f t="shared" si="2"/>
        <v/>
      </c>
      <c r="S22" t="str">
        <f t="shared" si="3"/>
        <v/>
      </c>
      <c r="T22" t="str">
        <f t="shared" si="4"/>
        <v/>
      </c>
      <c r="U22" t="str">
        <f t="shared" si="5"/>
        <v/>
      </c>
      <c r="V22" t="str">
        <f t="shared" si="6"/>
        <v/>
      </c>
      <c r="W22">
        <f t="shared" si="7"/>
        <v>0</v>
      </c>
      <c r="X22" t="str">
        <f t="shared" si="8"/>
        <v/>
      </c>
      <c r="Y22" t="str">
        <f t="shared" si="9"/>
        <v/>
      </c>
      <c r="Z22" t="str">
        <f t="shared" si="10"/>
        <v/>
      </c>
      <c r="AA22" t="str">
        <f t="shared" si="11"/>
        <v/>
      </c>
      <c r="AB22" t="str">
        <f>IF(AE22&lt;&gt;"",VLOOKUP(C22,Hulpblad!B:D,3,0),"")</f>
        <v/>
      </c>
      <c r="AC22" s="4" t="str">
        <f t="shared" si="12"/>
        <v/>
      </c>
      <c r="AD22" t="str">
        <f t="shared" si="13"/>
        <v/>
      </c>
      <c r="AE22" s="27"/>
      <c r="AF22" s="12"/>
      <c r="AG22" s="74" t="str">
        <f>IF($AE22&lt;&gt;"",IF(ISNA(VLOOKUP($AE22,'Alle Teamleden'!Y:AC,2,0)),"N/A",VLOOKUP($AE22,'Alle Teamleden'!Y:AC,2,0)),"")</f>
        <v/>
      </c>
      <c r="AH22" s="75"/>
      <c r="AI22" s="76" t="str">
        <f>IF($AE22&lt;&gt;"",IF(ISNA(VLOOKUP($AE22,'Alle Teamleden'!Y:AC,3,0)),"N/A",VLOOKUP($AE22,'Alle Teamleden'!Y:AC,3,0)),"")</f>
        <v/>
      </c>
      <c r="AJ22" s="76"/>
      <c r="AK22" s="74" t="str">
        <f>IF($AE22&lt;&gt;"",IF(ISNA(VLOOKUP($AE22,'Alle Teamleden'!Y:AC,4,0)),"N/A",VLOOKUP($AE22,'Alle Teamleden'!Y:AC,4,0)),"")</f>
        <v/>
      </c>
      <c r="AL22" s="77"/>
      <c r="AM22" s="75"/>
      <c r="AN22" s="15" t="str">
        <f>IF($AE22&lt;&gt;"",IF(ISNA(VLOOKUP(AV22,Gemiddelde!A:D,4,0)),"N/B",VLOOKUP(AV22,Gemiddelde!A:D,4,0)),"")</f>
        <v/>
      </c>
      <c r="AO22" s="15" t="str">
        <f>IF($AE22&lt;&gt;"",IF(ISNA(VLOOKUP(AV22,Gemiddelde!A:E,5,0)),"N/B",IF(VLOOKUP(AV22,Gemiddelde!A:E,5,0)=0,AN22,VLOOKUP(AV22,Gemiddelde!A:E,5,0))),"")</f>
        <v/>
      </c>
      <c r="AP22" s="11" t="str">
        <f>IF($AE22&lt;&gt;"",IF(ISNA(VLOOKUP($AE22,'Alle Teamleden'!Y:AD,5,0)),"N/A",VLOOKUP($AE22,'Alle Teamleden'!Y:AD,5,0)),"")</f>
        <v/>
      </c>
      <c r="AQ22" s="57"/>
      <c r="AR22" s="58"/>
      <c r="AS22" s="58"/>
      <c r="AT22" s="58"/>
      <c r="AU22" s="59"/>
      <c r="AV22" t="str">
        <f>AE22&amp;AV19</f>
        <v/>
      </c>
    </row>
    <row r="23" spans="2:48" x14ac:dyDescent="0.2">
      <c r="B23" t="str">
        <f>AI14&amp;" "&amp;AE14</f>
        <v xml:space="preserve"> </v>
      </c>
      <c r="C23">
        <f>AE14</f>
        <v>0</v>
      </c>
      <c r="D23" t="str">
        <f>$AH$3&amp;" "&amp;$AG14</f>
        <v xml:space="preserve"> </v>
      </c>
      <c r="E23">
        <f>AE17</f>
        <v>0</v>
      </c>
      <c r="F23" t="str">
        <f>AG17</f>
        <v/>
      </c>
      <c r="G23" t="str">
        <f>AI17</f>
        <v/>
      </c>
      <c r="H23" t="str">
        <f>AK17</f>
        <v/>
      </c>
      <c r="I23" t="str">
        <f>AN17</f>
        <v/>
      </c>
      <c r="J23" t="str">
        <f>AR17</f>
        <v/>
      </c>
      <c r="K23" t="str">
        <f>AK14</f>
        <v/>
      </c>
      <c r="L23" t="s">
        <v>46</v>
      </c>
      <c r="M23" t="str">
        <f>AM14</f>
        <v/>
      </c>
      <c r="N23" t="e">
        <f>VLOOKUP(D23,'Alle Teamleden'!F:P,11,0)</f>
        <v>#N/A</v>
      </c>
      <c r="O23">
        <f t="shared" si="0"/>
        <v>0</v>
      </c>
      <c r="P23" t="e">
        <f>VLOOKUP(O23,'Alle Teamleden'!Q:R,2,0)</f>
        <v>#N/A</v>
      </c>
      <c r="Q23" t="str">
        <f t="shared" si="1"/>
        <v/>
      </c>
      <c r="R23" t="str">
        <f t="shared" si="2"/>
        <v/>
      </c>
      <c r="S23" t="str">
        <f t="shared" si="3"/>
        <v/>
      </c>
      <c r="T23" t="str">
        <f t="shared" si="4"/>
        <v/>
      </c>
      <c r="U23" t="str">
        <f t="shared" si="5"/>
        <v/>
      </c>
      <c r="V23" t="str">
        <f t="shared" si="6"/>
        <v/>
      </c>
      <c r="W23">
        <f t="shared" si="7"/>
        <v>0</v>
      </c>
      <c r="X23" t="str">
        <f t="shared" si="8"/>
        <v/>
      </c>
      <c r="Y23" t="str">
        <f t="shared" si="9"/>
        <v/>
      </c>
      <c r="Z23" t="str">
        <f t="shared" si="10"/>
        <v/>
      </c>
      <c r="AA23" t="str">
        <f t="shared" si="11"/>
        <v/>
      </c>
      <c r="AB23" t="str">
        <f>IF(AE23&lt;&gt;"",VLOOKUP(C23,Hulpblad!B:D,3,0),"")</f>
        <v/>
      </c>
      <c r="AC23" s="4" t="str">
        <f t="shared" si="12"/>
        <v/>
      </c>
      <c r="AD23" t="str">
        <f t="shared" si="13"/>
        <v/>
      </c>
      <c r="AE23" s="27"/>
      <c r="AF23" s="12"/>
      <c r="AG23" s="74" t="str">
        <f>IF($AE23&lt;&gt;"",IF(ISNA(VLOOKUP($AE23,'Alle Teamleden'!Y:AC,2,0)),"N/A",VLOOKUP($AE23,'Alle Teamleden'!Y:AC,2,0)),"")</f>
        <v/>
      </c>
      <c r="AH23" s="75"/>
      <c r="AI23" s="76" t="str">
        <f>IF($AE23&lt;&gt;"",IF(ISNA(VLOOKUP($AE23,'Alle Teamleden'!Y:AC,3,0)),"N/A",VLOOKUP($AE23,'Alle Teamleden'!Y:AC,3,0)),"")</f>
        <v/>
      </c>
      <c r="AJ23" s="76"/>
      <c r="AK23" s="74" t="str">
        <f>IF($AE23&lt;&gt;"",IF(ISNA(VLOOKUP($AE23,'Alle Teamleden'!Y:AC,4,0)),"N/A",VLOOKUP($AE23,'Alle Teamleden'!Y:AC,4,0)),"")</f>
        <v/>
      </c>
      <c r="AL23" s="77"/>
      <c r="AM23" s="75"/>
      <c r="AN23" s="15" t="str">
        <f>IF($AE23&lt;&gt;"",IF(ISNA(VLOOKUP(AV23,Gemiddelde!A:D,4,0)),"N/B",VLOOKUP(AV23,Gemiddelde!A:D,4,0)),"")</f>
        <v/>
      </c>
      <c r="AO23" s="15" t="str">
        <f>IF($AE23&lt;&gt;"",IF(ISNA(VLOOKUP(AV23,Gemiddelde!A:E,5,0)),"N/B",IF(VLOOKUP(AV23,Gemiddelde!A:E,5,0)=0,AN23,VLOOKUP(AV23,Gemiddelde!A:E,5,0))),"")</f>
        <v/>
      </c>
      <c r="AP23" s="11" t="str">
        <f>IF($AE23&lt;&gt;"",IF(ISNA(VLOOKUP($AE23,'Alle Teamleden'!Y:AD,5,0)),"N/A",VLOOKUP($AE23,'Alle Teamleden'!Y:AD,5,0)),"")</f>
        <v/>
      </c>
      <c r="AQ23" s="57"/>
      <c r="AR23" s="58"/>
      <c r="AS23" s="58"/>
      <c r="AT23" s="58"/>
      <c r="AU23" s="59"/>
      <c r="AV23" t="str">
        <f>AE23&amp;AV19</f>
        <v/>
      </c>
    </row>
    <row r="24" spans="2:48" x14ac:dyDescent="0.2">
      <c r="B24" t="str">
        <f>AI14&amp;" "&amp;AE14</f>
        <v xml:space="preserve"> </v>
      </c>
      <c r="C24">
        <f>AE14</f>
        <v>0</v>
      </c>
      <c r="D24" t="str">
        <f>$AH$3&amp;" "&amp;$AG14</f>
        <v xml:space="preserve"> </v>
      </c>
      <c r="E24">
        <f>AE17</f>
        <v>0</v>
      </c>
      <c r="F24" t="str">
        <f>AG17</f>
        <v/>
      </c>
      <c r="G24" t="str">
        <f>AI17</f>
        <v/>
      </c>
      <c r="H24" t="str">
        <f>AK17</f>
        <v/>
      </c>
      <c r="I24" t="str">
        <f>AN17</f>
        <v/>
      </c>
      <c r="J24" t="str">
        <f>AR17</f>
        <v/>
      </c>
      <c r="K24" t="str">
        <f>AK14</f>
        <v/>
      </c>
      <c r="L24" t="s">
        <v>46</v>
      </c>
      <c r="M24" t="str">
        <f>AM14</f>
        <v/>
      </c>
      <c r="N24" t="e">
        <f>VLOOKUP(D24,'Alle Teamleden'!F:P,11,0)</f>
        <v>#N/A</v>
      </c>
      <c r="O24">
        <f t="shared" si="0"/>
        <v>0</v>
      </c>
      <c r="P24" t="e">
        <f>VLOOKUP(O24,'Alle Teamleden'!Q:R,2,0)</f>
        <v>#N/A</v>
      </c>
      <c r="Q24" t="str">
        <f t="shared" si="1"/>
        <v/>
      </c>
      <c r="R24" t="str">
        <f t="shared" si="2"/>
        <v/>
      </c>
      <c r="S24" t="str">
        <f t="shared" si="3"/>
        <v/>
      </c>
      <c r="T24" t="str">
        <f t="shared" si="4"/>
        <v/>
      </c>
      <c r="U24" t="str">
        <f t="shared" si="5"/>
        <v/>
      </c>
      <c r="V24" t="str">
        <f t="shared" si="6"/>
        <v/>
      </c>
      <c r="W24">
        <f t="shared" si="7"/>
        <v>0</v>
      </c>
      <c r="X24" t="str">
        <f t="shared" si="8"/>
        <v/>
      </c>
      <c r="Y24" t="str">
        <f t="shared" si="9"/>
        <v/>
      </c>
      <c r="Z24" t="str">
        <f t="shared" si="10"/>
        <v/>
      </c>
      <c r="AA24" t="str">
        <f t="shared" si="11"/>
        <v/>
      </c>
      <c r="AB24" t="str">
        <f>IF(AE24&lt;&gt;"",VLOOKUP(C24,Hulpblad!B:D,3,0),"")</f>
        <v/>
      </c>
      <c r="AC24" s="4" t="str">
        <f t="shared" si="12"/>
        <v/>
      </c>
      <c r="AD24" t="str">
        <f t="shared" si="13"/>
        <v/>
      </c>
      <c r="AE24" s="27"/>
      <c r="AF24" s="12"/>
      <c r="AG24" s="74" t="str">
        <f>IF($AE24&lt;&gt;"",IF(ISNA(VLOOKUP($AE24,'Alle Teamleden'!Y:AC,2,0)),"N/A",VLOOKUP($AE24,'Alle Teamleden'!Y:AC,2,0)),"")</f>
        <v/>
      </c>
      <c r="AH24" s="75"/>
      <c r="AI24" s="76" t="str">
        <f>IF($AE24&lt;&gt;"",IF(ISNA(VLOOKUP($AE24,'Alle Teamleden'!Y:AC,3,0)),"N/A",VLOOKUP($AE24,'Alle Teamleden'!Y:AC,3,0)),"")</f>
        <v/>
      </c>
      <c r="AJ24" s="76"/>
      <c r="AK24" s="74" t="str">
        <f>IF($AE24&lt;&gt;"",IF(ISNA(VLOOKUP($AE24,'Alle Teamleden'!Y:AC,4,0)),"N/A",VLOOKUP($AE24,'Alle Teamleden'!Y:AC,4,0)),"")</f>
        <v/>
      </c>
      <c r="AL24" s="77"/>
      <c r="AM24" s="75"/>
      <c r="AN24" s="15" t="str">
        <f>IF($AE24&lt;&gt;"",IF(ISNA(VLOOKUP(AV24,Gemiddelde!A:D,4,0)),"N/B",VLOOKUP(AV24,Gemiddelde!A:D,4,0)),"")</f>
        <v/>
      </c>
      <c r="AO24" s="15" t="str">
        <f>IF($AE24&lt;&gt;"",IF(ISNA(VLOOKUP(AV24,Gemiddelde!A:E,5,0)),"N/B",IF(VLOOKUP(AV24,Gemiddelde!A:E,5,0)=0,AN24,VLOOKUP(AV24,Gemiddelde!A:E,5,0))),"")</f>
        <v/>
      </c>
      <c r="AP24" s="11" t="str">
        <f>IF($AE24&lt;&gt;"",IF(ISNA(VLOOKUP($AE24,'Alle Teamleden'!Y:AD,5,0)),"N/A",VLOOKUP($AE24,'Alle Teamleden'!Y:AD,5,0)),"")</f>
        <v/>
      </c>
      <c r="AQ24" s="57"/>
      <c r="AR24" s="58"/>
      <c r="AS24" s="58"/>
      <c r="AT24" s="58"/>
      <c r="AU24" s="59"/>
      <c r="AV24" t="str">
        <f>AE24&amp;AV19</f>
        <v/>
      </c>
    </row>
    <row r="25" spans="2:48" x14ac:dyDescent="0.2">
      <c r="B25" t="str">
        <f>AI14&amp;" "&amp;AE14</f>
        <v xml:space="preserve"> </v>
      </c>
      <c r="C25">
        <f>AE14</f>
        <v>0</v>
      </c>
      <c r="D25" t="str">
        <f>$AH$3&amp;" "&amp;$AG14</f>
        <v xml:space="preserve"> </v>
      </c>
      <c r="E25">
        <f>AE17</f>
        <v>0</v>
      </c>
      <c r="F25" t="str">
        <f>AG17</f>
        <v/>
      </c>
      <c r="G25" t="str">
        <f>AI17</f>
        <v/>
      </c>
      <c r="H25" t="str">
        <f>AK17</f>
        <v/>
      </c>
      <c r="I25" t="str">
        <f>AN17</f>
        <v/>
      </c>
      <c r="J25" t="str">
        <f>AR17</f>
        <v/>
      </c>
      <c r="K25" t="str">
        <f>AK14</f>
        <v/>
      </c>
      <c r="L25" t="s">
        <v>46</v>
      </c>
      <c r="M25" t="str">
        <f>AM14</f>
        <v/>
      </c>
      <c r="N25" t="e">
        <f>VLOOKUP(D25,'Alle Teamleden'!F:P,11,0)</f>
        <v>#N/A</v>
      </c>
      <c r="O25">
        <f t="shared" si="0"/>
        <v>0</v>
      </c>
      <c r="P25" t="e">
        <f>VLOOKUP(O25,'Alle Teamleden'!Q:R,2,0)</f>
        <v>#N/A</v>
      </c>
      <c r="Q25" t="str">
        <f t="shared" si="1"/>
        <v/>
      </c>
      <c r="R25" t="str">
        <f t="shared" si="2"/>
        <v/>
      </c>
      <c r="S25" t="str">
        <f t="shared" si="3"/>
        <v/>
      </c>
      <c r="T25" t="str">
        <f t="shared" si="4"/>
        <v/>
      </c>
      <c r="U25" t="str">
        <f t="shared" si="5"/>
        <v/>
      </c>
      <c r="V25" t="str">
        <f t="shared" si="6"/>
        <v/>
      </c>
      <c r="W25">
        <f t="shared" si="7"/>
        <v>0</v>
      </c>
      <c r="X25" t="str">
        <f t="shared" si="8"/>
        <v/>
      </c>
      <c r="Y25" t="str">
        <f t="shared" si="9"/>
        <v/>
      </c>
      <c r="Z25" t="str">
        <f t="shared" si="10"/>
        <v/>
      </c>
      <c r="AA25" t="str">
        <f t="shared" si="11"/>
        <v/>
      </c>
      <c r="AB25" t="str">
        <f>IF(AE25&lt;&gt;"",VLOOKUP(C25,Hulpblad!B:D,3,0),"")</f>
        <v/>
      </c>
      <c r="AC25" s="4" t="str">
        <f t="shared" si="12"/>
        <v/>
      </c>
      <c r="AD25" t="str">
        <f t="shared" si="13"/>
        <v/>
      </c>
      <c r="AE25" s="27"/>
      <c r="AF25" s="12"/>
      <c r="AG25" s="74" t="str">
        <f>IF($AE25&lt;&gt;"",IF(ISNA(VLOOKUP($AE25,'Alle Teamleden'!Y:AC,2,0)),"N/A",VLOOKUP($AE25,'Alle Teamleden'!Y:AC,2,0)),"")</f>
        <v/>
      </c>
      <c r="AH25" s="75"/>
      <c r="AI25" s="76" t="str">
        <f>IF($AE25&lt;&gt;"",IF(ISNA(VLOOKUP($AE25,'Alle Teamleden'!Y:AC,3,0)),"N/A",VLOOKUP($AE25,'Alle Teamleden'!Y:AC,3,0)),"")</f>
        <v/>
      </c>
      <c r="AJ25" s="76"/>
      <c r="AK25" s="74" t="str">
        <f>IF($AE25&lt;&gt;"",IF(ISNA(VLOOKUP($AE25,'Alle Teamleden'!Y:AC,4,0)),"N/A",VLOOKUP($AE25,'Alle Teamleden'!Y:AC,4,0)),"")</f>
        <v/>
      </c>
      <c r="AL25" s="77"/>
      <c r="AM25" s="75"/>
      <c r="AN25" s="15" t="str">
        <f>IF($AE25&lt;&gt;"",IF(ISNA(VLOOKUP(AV25,Gemiddelde!A:D,4,0)),"N/B",VLOOKUP(AV25,Gemiddelde!A:D,4,0)),"")</f>
        <v/>
      </c>
      <c r="AO25" s="15" t="str">
        <f>IF($AE25&lt;&gt;"",IF(ISNA(VLOOKUP(AV25,Gemiddelde!A:E,5,0)),"N/B",IF(VLOOKUP(AV25,Gemiddelde!A:E,5,0)=0,AN25,VLOOKUP(AV25,Gemiddelde!A:E,5,0))),"")</f>
        <v/>
      </c>
      <c r="AP25" s="11" t="str">
        <f>IF($AE25&lt;&gt;"",IF(ISNA(VLOOKUP($AE25,'Alle Teamleden'!Y:AD,5,0)),"N/A",VLOOKUP($AE25,'Alle Teamleden'!Y:AD,5,0)),"")</f>
        <v/>
      </c>
      <c r="AQ25" s="57"/>
      <c r="AR25" s="58"/>
      <c r="AS25" s="58"/>
      <c r="AT25" s="58"/>
      <c r="AU25" s="59"/>
      <c r="AV25" t="str">
        <f>AE25&amp;AV19</f>
        <v/>
      </c>
    </row>
    <row r="26" spans="2:48" x14ac:dyDescent="0.2">
      <c r="B26" t="str">
        <f>AI14&amp;" "&amp;AE14</f>
        <v xml:space="preserve"> </v>
      </c>
      <c r="C26">
        <f>AE14</f>
        <v>0</v>
      </c>
      <c r="D26" t="str">
        <f>$AH$3&amp;" "&amp;$AG14</f>
        <v xml:space="preserve"> </v>
      </c>
      <c r="E26">
        <f>AE17</f>
        <v>0</v>
      </c>
      <c r="F26" t="str">
        <f>AG17</f>
        <v/>
      </c>
      <c r="G26" t="str">
        <f>AI17</f>
        <v/>
      </c>
      <c r="H26" t="str">
        <f>AK17</f>
        <v/>
      </c>
      <c r="I26" t="str">
        <f>AN17</f>
        <v/>
      </c>
      <c r="J26" t="str">
        <f>AR17</f>
        <v/>
      </c>
      <c r="K26" t="str">
        <f>AK14</f>
        <v/>
      </c>
      <c r="L26" t="s">
        <v>46</v>
      </c>
      <c r="M26" t="str">
        <f>AM14</f>
        <v/>
      </c>
      <c r="N26" t="e">
        <f>VLOOKUP(D26,'Alle Teamleden'!F:P,11,0)</f>
        <v>#N/A</v>
      </c>
      <c r="O26">
        <f t="shared" si="0"/>
        <v>0</v>
      </c>
      <c r="P26" t="e">
        <f>VLOOKUP(O26,'Alle Teamleden'!Q:R,2,0)</f>
        <v>#N/A</v>
      </c>
      <c r="Q26" t="str">
        <f t="shared" si="1"/>
        <v/>
      </c>
      <c r="R26" t="str">
        <f t="shared" si="2"/>
        <v/>
      </c>
      <c r="S26" t="str">
        <f t="shared" si="3"/>
        <v/>
      </c>
      <c r="T26" t="str">
        <f t="shared" si="4"/>
        <v/>
      </c>
      <c r="U26" t="str">
        <f t="shared" si="5"/>
        <v/>
      </c>
      <c r="V26" t="str">
        <f t="shared" si="6"/>
        <v/>
      </c>
      <c r="W26">
        <f t="shared" si="7"/>
        <v>0</v>
      </c>
      <c r="X26" t="str">
        <f t="shared" si="8"/>
        <v/>
      </c>
      <c r="Y26" t="str">
        <f t="shared" si="9"/>
        <v/>
      </c>
      <c r="Z26" t="str">
        <f t="shared" si="10"/>
        <v/>
      </c>
      <c r="AA26" t="str">
        <f t="shared" si="11"/>
        <v/>
      </c>
      <c r="AB26" t="str">
        <f>IF(AE26&lt;&gt;"",VLOOKUP(C26,Hulpblad!B:D,3,0),"")</f>
        <v/>
      </c>
      <c r="AC26" s="4" t="str">
        <f t="shared" si="12"/>
        <v/>
      </c>
      <c r="AD26" t="str">
        <f t="shared" si="13"/>
        <v/>
      </c>
      <c r="AE26" s="27"/>
      <c r="AF26" s="12"/>
      <c r="AG26" s="74" t="str">
        <f>IF($AE26&lt;&gt;"",IF(ISNA(VLOOKUP($AE26,'Alle Teamleden'!Y:AC,2,0)),"N/A",VLOOKUP($AE26,'Alle Teamleden'!Y:AC,2,0)),"")</f>
        <v/>
      </c>
      <c r="AH26" s="75"/>
      <c r="AI26" s="76" t="str">
        <f>IF($AE26&lt;&gt;"",IF(ISNA(VLOOKUP($AE26,'Alle Teamleden'!Y:AC,3,0)),"N/A",VLOOKUP($AE26,'Alle Teamleden'!Y:AC,3,0)),"")</f>
        <v/>
      </c>
      <c r="AJ26" s="76"/>
      <c r="AK26" s="74" t="str">
        <f>IF($AE26&lt;&gt;"",IF(ISNA(VLOOKUP($AE26,'Alle Teamleden'!Y:AC,4,0)),"N/A",VLOOKUP($AE26,'Alle Teamleden'!Y:AC,4,0)),"")</f>
        <v/>
      </c>
      <c r="AL26" s="77"/>
      <c r="AM26" s="75"/>
      <c r="AN26" s="15" t="str">
        <f>IF($AE26&lt;&gt;"",IF(ISNA(VLOOKUP(AV26,Gemiddelde!A:D,4,0)),"N/B",VLOOKUP(AV26,Gemiddelde!A:D,4,0)),"")</f>
        <v/>
      </c>
      <c r="AO26" s="15" t="str">
        <f>IF($AE26&lt;&gt;"",IF(ISNA(VLOOKUP(AV26,Gemiddelde!A:E,5,0)),"N/B",IF(VLOOKUP(AV26,Gemiddelde!A:E,5,0)=0,AN26,VLOOKUP(AV26,Gemiddelde!A:E,5,0))),"")</f>
        <v/>
      </c>
      <c r="AP26" s="11" t="str">
        <f>IF($AE26&lt;&gt;"",IF(ISNA(VLOOKUP($AE26,'Alle Teamleden'!Y:AD,5,0)),"N/A",VLOOKUP($AE26,'Alle Teamleden'!Y:AD,5,0)),"")</f>
        <v/>
      </c>
      <c r="AQ26" s="57"/>
      <c r="AR26" s="58"/>
      <c r="AS26" s="58"/>
      <c r="AT26" s="58"/>
      <c r="AU26" s="59"/>
      <c r="AV26" t="str">
        <f>AE26&amp;AV19</f>
        <v/>
      </c>
    </row>
    <row r="27" spans="2:48" x14ac:dyDescent="0.2">
      <c r="B27" t="str">
        <f>AI14&amp;" "&amp;AE14</f>
        <v xml:space="preserve"> </v>
      </c>
      <c r="C27">
        <f>AE14</f>
        <v>0</v>
      </c>
      <c r="D27" t="str">
        <f>$AH$3&amp;" "&amp;$AG14</f>
        <v xml:space="preserve"> </v>
      </c>
      <c r="E27">
        <f>AE17</f>
        <v>0</v>
      </c>
      <c r="F27" t="str">
        <f>AG17</f>
        <v/>
      </c>
      <c r="G27" t="str">
        <f>AI17</f>
        <v/>
      </c>
      <c r="H27" t="str">
        <f>AK17</f>
        <v/>
      </c>
      <c r="I27" t="str">
        <f>AN17</f>
        <v/>
      </c>
      <c r="J27" t="str">
        <f>AR17</f>
        <v/>
      </c>
      <c r="K27" t="str">
        <f>AK14</f>
        <v/>
      </c>
      <c r="L27" t="s">
        <v>46</v>
      </c>
      <c r="M27" t="str">
        <f>AM14</f>
        <v/>
      </c>
      <c r="N27" t="e">
        <f>VLOOKUP(D27,'Alle Teamleden'!F:P,11,0)</f>
        <v>#N/A</v>
      </c>
      <c r="O27">
        <f t="shared" si="0"/>
        <v>0</v>
      </c>
      <c r="P27" t="e">
        <f>VLOOKUP(O27,'Alle Teamleden'!Q:R,2,0)</f>
        <v>#N/A</v>
      </c>
      <c r="Q27" t="str">
        <f t="shared" si="1"/>
        <v/>
      </c>
      <c r="R27" t="str">
        <f t="shared" si="2"/>
        <v/>
      </c>
      <c r="S27" t="str">
        <f t="shared" si="3"/>
        <v/>
      </c>
      <c r="T27" t="str">
        <f t="shared" si="4"/>
        <v/>
      </c>
      <c r="U27" t="str">
        <f t="shared" si="5"/>
        <v/>
      </c>
      <c r="V27" t="str">
        <f t="shared" si="6"/>
        <v/>
      </c>
      <c r="W27">
        <f t="shared" si="7"/>
        <v>0</v>
      </c>
      <c r="X27" t="str">
        <f t="shared" si="8"/>
        <v/>
      </c>
      <c r="Y27" t="str">
        <f t="shared" si="9"/>
        <v/>
      </c>
      <c r="Z27" t="str">
        <f t="shared" si="10"/>
        <v/>
      </c>
      <c r="AA27" t="str">
        <f t="shared" si="11"/>
        <v/>
      </c>
      <c r="AB27" t="str">
        <f>IF(AE27&lt;&gt;"",VLOOKUP(C27,Hulpblad!B:D,3,0),"")</f>
        <v/>
      </c>
      <c r="AC27" s="4" t="str">
        <f t="shared" si="12"/>
        <v/>
      </c>
      <c r="AD27" t="str">
        <f t="shared" si="13"/>
        <v/>
      </c>
      <c r="AE27" s="27"/>
      <c r="AF27" s="12"/>
      <c r="AG27" s="74" t="str">
        <f>IF($AE27&lt;&gt;"",IF(ISNA(VLOOKUP($AE27,'Alle Teamleden'!Y:AC,2,0)),"N/A",VLOOKUP($AE27,'Alle Teamleden'!Y:AC,2,0)),"")</f>
        <v/>
      </c>
      <c r="AH27" s="75"/>
      <c r="AI27" s="76" t="str">
        <f>IF($AE27&lt;&gt;"",IF(ISNA(VLOOKUP($AE27,'Alle Teamleden'!Y:AC,3,0)),"N/A",VLOOKUP($AE27,'Alle Teamleden'!Y:AC,3,0)),"")</f>
        <v/>
      </c>
      <c r="AJ27" s="76"/>
      <c r="AK27" s="74" t="str">
        <f>IF($AE27&lt;&gt;"",IF(ISNA(VLOOKUP($AE27,'Alle Teamleden'!Y:AC,4,0)),"N/A",VLOOKUP($AE27,'Alle Teamleden'!Y:AC,4,0)),"")</f>
        <v/>
      </c>
      <c r="AL27" s="77"/>
      <c r="AM27" s="75"/>
      <c r="AN27" s="15" t="str">
        <f>IF($AE27&lt;&gt;"",IF(ISNA(VLOOKUP(AV27,Gemiddelde!A:D,4,0)),"N/B",VLOOKUP(AV27,Gemiddelde!A:D,4,0)),"")</f>
        <v/>
      </c>
      <c r="AO27" s="15" t="str">
        <f>IF($AE27&lt;&gt;"",IF(ISNA(VLOOKUP(AV27,Gemiddelde!A:E,5,0)),"N/B",IF(VLOOKUP(AV27,Gemiddelde!A:E,5,0)=0,AN27,VLOOKUP(AV27,Gemiddelde!A:E,5,0))),"")</f>
        <v/>
      </c>
      <c r="AP27" s="11" t="str">
        <f>IF($AE27&lt;&gt;"",IF(ISNA(VLOOKUP($AE27,'Alle Teamleden'!Y:AD,5,0)),"N/A",VLOOKUP($AE27,'Alle Teamleden'!Y:AD,5,0)),"")</f>
        <v/>
      </c>
      <c r="AQ27" s="57"/>
      <c r="AR27" s="58"/>
      <c r="AS27" s="58"/>
      <c r="AT27" s="58"/>
      <c r="AU27" s="59"/>
      <c r="AV27" t="str">
        <f>AE27&amp;AV19</f>
        <v/>
      </c>
    </row>
    <row r="28" spans="2:48" x14ac:dyDescent="0.2">
      <c r="B28" t="str">
        <f>AI14&amp;" "&amp;AE14</f>
        <v xml:space="preserve"> </v>
      </c>
      <c r="C28">
        <f>AE14</f>
        <v>0</v>
      </c>
      <c r="D28" t="str">
        <f>$AH$3&amp;" "&amp;$AG14</f>
        <v xml:space="preserve"> </v>
      </c>
      <c r="E28">
        <f>AE17</f>
        <v>0</v>
      </c>
      <c r="F28" t="str">
        <f>AG17</f>
        <v/>
      </c>
      <c r="G28" t="str">
        <f>AI17</f>
        <v/>
      </c>
      <c r="H28" t="str">
        <f>AK17</f>
        <v/>
      </c>
      <c r="I28" t="str">
        <f>AN17</f>
        <v/>
      </c>
      <c r="J28" t="str">
        <f>AR17</f>
        <v/>
      </c>
      <c r="K28" t="str">
        <f>AK14</f>
        <v/>
      </c>
      <c r="L28" t="s">
        <v>46</v>
      </c>
      <c r="M28" t="str">
        <f>AM14</f>
        <v/>
      </c>
      <c r="N28" t="e">
        <f>VLOOKUP(D28,'Alle Teamleden'!F:P,11,0)</f>
        <v>#N/A</v>
      </c>
      <c r="O28">
        <f t="shared" si="0"/>
        <v>0</v>
      </c>
      <c r="P28" t="e">
        <f>VLOOKUP(O28,'Alle Teamleden'!Q:R,2,0)</f>
        <v>#N/A</v>
      </c>
      <c r="Q28" t="str">
        <f t="shared" si="1"/>
        <v/>
      </c>
      <c r="R28" t="str">
        <f t="shared" si="2"/>
        <v/>
      </c>
      <c r="S28" t="str">
        <f t="shared" si="3"/>
        <v/>
      </c>
      <c r="T28" t="str">
        <f t="shared" si="4"/>
        <v/>
      </c>
      <c r="U28" t="str">
        <f t="shared" si="5"/>
        <v/>
      </c>
      <c r="V28" t="str">
        <f t="shared" si="6"/>
        <v/>
      </c>
      <c r="W28">
        <f t="shared" si="7"/>
        <v>0</v>
      </c>
      <c r="X28" t="str">
        <f t="shared" si="8"/>
        <v/>
      </c>
      <c r="Y28" t="str">
        <f t="shared" si="9"/>
        <v/>
      </c>
      <c r="Z28" t="str">
        <f t="shared" si="10"/>
        <v/>
      </c>
      <c r="AA28" t="str">
        <f t="shared" si="11"/>
        <v/>
      </c>
      <c r="AB28" t="str">
        <f>IF(AE28&lt;&gt;"",VLOOKUP(C28,Hulpblad!B:D,3,0),"")</f>
        <v/>
      </c>
      <c r="AC28" s="4" t="str">
        <f t="shared" si="12"/>
        <v/>
      </c>
      <c r="AD28" t="str">
        <f t="shared" si="13"/>
        <v/>
      </c>
      <c r="AE28" s="27"/>
      <c r="AF28" s="12"/>
      <c r="AG28" s="74" t="str">
        <f>IF($AE28&lt;&gt;"",IF(ISNA(VLOOKUP($AE28,'Alle Teamleden'!Y:AC,2,0)),"N/A",VLOOKUP($AE28,'Alle Teamleden'!Y:AC,2,0)),"")</f>
        <v/>
      </c>
      <c r="AH28" s="75"/>
      <c r="AI28" s="76" t="str">
        <f>IF($AE28&lt;&gt;"",IF(ISNA(VLOOKUP($AE28,'Alle Teamleden'!Y:AC,3,0)),"N/A",VLOOKUP($AE28,'Alle Teamleden'!Y:AC,3,0)),"")</f>
        <v/>
      </c>
      <c r="AJ28" s="76"/>
      <c r="AK28" s="74" t="str">
        <f>IF($AE28&lt;&gt;"",IF(ISNA(VLOOKUP($AE28,'Alle Teamleden'!Y:AC,4,0)),"N/A",VLOOKUP($AE28,'Alle Teamleden'!Y:AC,4,0)),"")</f>
        <v/>
      </c>
      <c r="AL28" s="77"/>
      <c r="AM28" s="75"/>
      <c r="AN28" s="15" t="str">
        <f>IF($AE28&lt;&gt;"",IF(ISNA(VLOOKUP(AV28,Gemiddelde!A:D,4,0)),"N/B",VLOOKUP(AV28,Gemiddelde!A:D,4,0)),"")</f>
        <v/>
      </c>
      <c r="AO28" s="15" t="str">
        <f>IF($AE28&lt;&gt;"",IF(ISNA(VLOOKUP(AV28,Gemiddelde!A:E,5,0)),"N/B",IF(VLOOKUP(AV28,Gemiddelde!A:E,5,0)=0,AN28,VLOOKUP(AV28,Gemiddelde!A:E,5,0))),"")</f>
        <v/>
      </c>
      <c r="AP28" s="11" t="str">
        <f>IF($AE28&lt;&gt;"",IF(ISNA(VLOOKUP($AE28,'Alle Teamleden'!Y:AD,5,0)),"N/A",VLOOKUP($AE28,'Alle Teamleden'!Y:AD,5,0)),"")</f>
        <v/>
      </c>
      <c r="AQ28" s="57"/>
      <c r="AR28" s="58"/>
      <c r="AS28" s="58"/>
      <c r="AT28" s="58"/>
      <c r="AU28" s="59"/>
      <c r="AV28" t="str">
        <f>AE28&amp;AV19</f>
        <v/>
      </c>
    </row>
    <row r="29" spans="2:48" x14ac:dyDescent="0.2">
      <c r="B29" t="str">
        <f>AI14&amp;" "&amp;AE14</f>
        <v xml:space="preserve"> </v>
      </c>
      <c r="C29">
        <f>AE14</f>
        <v>0</v>
      </c>
      <c r="D29" t="str">
        <f>$AH$3&amp;" "&amp;$AG14</f>
        <v xml:space="preserve"> </v>
      </c>
      <c r="E29">
        <f>AE17</f>
        <v>0</v>
      </c>
      <c r="F29" t="str">
        <f>AG17</f>
        <v/>
      </c>
      <c r="G29" t="str">
        <f>AI17</f>
        <v/>
      </c>
      <c r="H29" t="str">
        <f>AK17</f>
        <v/>
      </c>
      <c r="I29" t="str">
        <f>AN17</f>
        <v/>
      </c>
      <c r="J29" t="str">
        <f>AR17</f>
        <v/>
      </c>
      <c r="K29" t="str">
        <f>AK14</f>
        <v/>
      </c>
      <c r="L29" t="s">
        <v>46</v>
      </c>
      <c r="M29" t="str">
        <f>AM14</f>
        <v/>
      </c>
      <c r="N29" t="e">
        <f>VLOOKUP(D29,'Alle Teamleden'!F:P,11,0)</f>
        <v>#N/A</v>
      </c>
      <c r="O29">
        <f t="shared" si="0"/>
        <v>0</v>
      </c>
      <c r="P29" t="e">
        <f>VLOOKUP(O29,'Alle Teamleden'!Q:R,2,0)</f>
        <v>#N/A</v>
      </c>
      <c r="Q29" t="str">
        <f t="shared" si="1"/>
        <v/>
      </c>
      <c r="R29" t="str">
        <f t="shared" si="2"/>
        <v/>
      </c>
      <c r="S29" t="str">
        <f t="shared" si="3"/>
        <v/>
      </c>
      <c r="T29" t="str">
        <f t="shared" si="4"/>
        <v/>
      </c>
      <c r="U29" t="str">
        <f t="shared" si="5"/>
        <v/>
      </c>
      <c r="V29" t="str">
        <f t="shared" si="6"/>
        <v/>
      </c>
      <c r="W29">
        <f t="shared" si="7"/>
        <v>0</v>
      </c>
      <c r="X29" t="str">
        <f t="shared" si="8"/>
        <v/>
      </c>
      <c r="Y29" t="str">
        <f t="shared" si="9"/>
        <v/>
      </c>
      <c r="Z29" t="str">
        <f t="shared" si="10"/>
        <v/>
      </c>
      <c r="AA29" t="str">
        <f t="shared" si="11"/>
        <v/>
      </c>
      <c r="AB29" t="str">
        <f>IF(AE29&lt;&gt;"",VLOOKUP(C29,Hulpblad!B:D,3,0),"")</f>
        <v/>
      </c>
      <c r="AC29" s="4" t="str">
        <f t="shared" si="12"/>
        <v/>
      </c>
      <c r="AD29" t="str">
        <f t="shared" si="13"/>
        <v/>
      </c>
      <c r="AE29" s="27"/>
      <c r="AF29" s="12"/>
      <c r="AG29" s="74" t="str">
        <f>IF($AE29&lt;&gt;"",IF(ISNA(VLOOKUP($AE29,'Alle Teamleden'!Y:AC,2,0)),"N/A",VLOOKUP($AE29,'Alle Teamleden'!Y:AC,2,0)),"")</f>
        <v/>
      </c>
      <c r="AH29" s="75"/>
      <c r="AI29" s="76" t="str">
        <f>IF($AE29&lt;&gt;"",IF(ISNA(VLOOKUP($AE29,'Alle Teamleden'!Y:AC,3,0)),"N/A",VLOOKUP($AE29,'Alle Teamleden'!Y:AC,3,0)),"")</f>
        <v/>
      </c>
      <c r="AJ29" s="76"/>
      <c r="AK29" s="74" t="str">
        <f>IF($AE29&lt;&gt;"",IF(ISNA(VLOOKUP($AE29,'Alle Teamleden'!Y:AC,4,0)),"N/A",VLOOKUP($AE29,'Alle Teamleden'!Y:AC,4,0)),"")</f>
        <v/>
      </c>
      <c r="AL29" s="77"/>
      <c r="AM29" s="75"/>
      <c r="AN29" s="15" t="str">
        <f>IF($AE29&lt;&gt;"",IF(ISNA(VLOOKUP(AV29,Gemiddelde!A:D,4,0)),"N/B",VLOOKUP(AV29,Gemiddelde!A:D,4,0)),"")</f>
        <v/>
      </c>
      <c r="AO29" s="15" t="str">
        <f>IF($AE29&lt;&gt;"",IF(ISNA(VLOOKUP(AV29,Gemiddelde!A:E,5,0)),"N/B",IF(VLOOKUP(AV29,Gemiddelde!A:E,5,0)=0,AN29,VLOOKUP(AV29,Gemiddelde!A:E,5,0))),"")</f>
        <v/>
      </c>
      <c r="AP29" s="11" t="str">
        <f>IF($AE29&lt;&gt;"",IF(ISNA(VLOOKUP($AE29,'Alle Teamleden'!Y:AD,5,0)),"N/A",VLOOKUP($AE29,'Alle Teamleden'!Y:AD,5,0)),"")</f>
        <v/>
      </c>
      <c r="AQ29" s="57"/>
      <c r="AR29" s="58"/>
      <c r="AS29" s="58"/>
      <c r="AT29" s="58"/>
      <c r="AU29" s="59"/>
      <c r="AV29" t="str">
        <f>AE29&amp;AV19</f>
        <v/>
      </c>
    </row>
    <row r="30" spans="2:48" x14ac:dyDescent="0.2">
      <c r="B30" t="str">
        <f>AI14&amp;" "&amp;AE14</f>
        <v xml:space="preserve"> </v>
      </c>
      <c r="C30">
        <f>AE14</f>
        <v>0</v>
      </c>
      <c r="D30" t="str">
        <f>$AH$3&amp;" "&amp;$AG14</f>
        <v xml:space="preserve"> </v>
      </c>
      <c r="E30">
        <f>AE17</f>
        <v>0</v>
      </c>
      <c r="F30" t="str">
        <f>AG17</f>
        <v/>
      </c>
      <c r="G30" t="str">
        <f>AI17</f>
        <v/>
      </c>
      <c r="H30" t="str">
        <f>AK17</f>
        <v/>
      </c>
      <c r="I30" t="str">
        <f>AN17</f>
        <v/>
      </c>
      <c r="J30" t="str">
        <f>AR17</f>
        <v/>
      </c>
      <c r="K30" t="str">
        <f>AK14</f>
        <v/>
      </c>
      <c r="L30" t="s">
        <v>46</v>
      </c>
      <c r="M30" t="str">
        <f>AM14</f>
        <v/>
      </c>
      <c r="N30" t="e">
        <f>VLOOKUP(D30,'Alle Teamleden'!F:P,11,0)</f>
        <v>#N/A</v>
      </c>
      <c r="O30">
        <f t="shared" si="0"/>
        <v>0</v>
      </c>
      <c r="P30" t="e">
        <f>VLOOKUP(O30,'Alle Teamleden'!Q:R,2,0)</f>
        <v>#N/A</v>
      </c>
      <c r="Q30" t="str">
        <f t="shared" si="1"/>
        <v/>
      </c>
      <c r="R30" t="str">
        <f t="shared" si="2"/>
        <v/>
      </c>
      <c r="S30" t="str">
        <f t="shared" si="3"/>
        <v/>
      </c>
      <c r="T30" t="str">
        <f t="shared" si="4"/>
        <v/>
      </c>
      <c r="U30" t="str">
        <f t="shared" si="5"/>
        <v/>
      </c>
      <c r="V30" t="str">
        <f t="shared" si="6"/>
        <v/>
      </c>
      <c r="W30">
        <f t="shared" si="7"/>
        <v>0</v>
      </c>
      <c r="X30" t="str">
        <f t="shared" si="8"/>
        <v/>
      </c>
      <c r="Y30" t="str">
        <f t="shared" si="9"/>
        <v/>
      </c>
      <c r="Z30" t="str">
        <f t="shared" si="10"/>
        <v/>
      </c>
      <c r="AA30" t="str">
        <f t="shared" si="11"/>
        <v/>
      </c>
      <c r="AB30" t="str">
        <f>IF(AE30&lt;&gt;"",VLOOKUP(C30,Hulpblad!B:D,3,0),"")</f>
        <v/>
      </c>
      <c r="AC30" s="4" t="str">
        <f t="shared" si="12"/>
        <v/>
      </c>
      <c r="AD30" t="str">
        <f t="shared" si="13"/>
        <v/>
      </c>
      <c r="AE30" s="27"/>
      <c r="AF30" s="12"/>
      <c r="AG30" s="74" t="str">
        <f>IF($AE30&lt;&gt;"",IF(ISNA(VLOOKUP($AE30,'Alle Teamleden'!Y:AC,2,0)),"N/A",VLOOKUP($AE30,'Alle Teamleden'!Y:AC,2,0)),"")</f>
        <v/>
      </c>
      <c r="AH30" s="75"/>
      <c r="AI30" s="76" t="str">
        <f>IF($AE30&lt;&gt;"",IF(ISNA(VLOOKUP($AE30,'Alle Teamleden'!Y:AC,3,0)),"N/A",VLOOKUP($AE30,'Alle Teamleden'!Y:AC,3,0)),"")</f>
        <v/>
      </c>
      <c r="AJ30" s="76"/>
      <c r="AK30" s="74" t="str">
        <f>IF($AE30&lt;&gt;"",IF(ISNA(VLOOKUP($AE30,'Alle Teamleden'!Y:AC,4,0)),"N/A",VLOOKUP($AE30,'Alle Teamleden'!Y:AC,4,0)),"")</f>
        <v/>
      </c>
      <c r="AL30" s="77"/>
      <c r="AM30" s="75"/>
      <c r="AN30" s="15" t="str">
        <f>IF($AE30&lt;&gt;"",IF(ISNA(VLOOKUP(AV30,Gemiddelde!A:D,4,0)),"N/B",VLOOKUP(AV30,Gemiddelde!A:D,4,0)),"")</f>
        <v/>
      </c>
      <c r="AO30" s="15" t="str">
        <f>IF($AE30&lt;&gt;"",IF(ISNA(VLOOKUP(AV30,Gemiddelde!A:E,5,0)),"N/B",IF(VLOOKUP(AV30,Gemiddelde!A:E,5,0)=0,AN30,VLOOKUP(AV30,Gemiddelde!A:E,5,0))),"")</f>
        <v/>
      </c>
      <c r="AP30" s="11" t="str">
        <f>IF($AE30&lt;&gt;"",IF(ISNA(VLOOKUP($AE30,'Alle Teamleden'!Y:AD,5,0)),"N/A",VLOOKUP($AE30,'Alle Teamleden'!Y:AD,5,0)),"")</f>
        <v/>
      </c>
      <c r="AQ30" s="57"/>
      <c r="AR30" s="58"/>
      <c r="AS30" s="58"/>
      <c r="AT30" s="58"/>
      <c r="AU30" s="59"/>
      <c r="AV30" t="str">
        <f>AE30&amp;AV19</f>
        <v/>
      </c>
    </row>
    <row r="31" spans="2:48" ht="13.5" thickBot="1" x14ac:dyDescent="0.25">
      <c r="B31" t="str">
        <f>AI14&amp;" "&amp;AE14</f>
        <v xml:space="preserve"> </v>
      </c>
      <c r="C31">
        <f>AE14</f>
        <v>0</v>
      </c>
      <c r="D31" t="str">
        <f>$AH$3&amp;" "&amp;$AG14</f>
        <v xml:space="preserve"> </v>
      </c>
      <c r="E31">
        <f>AE17</f>
        <v>0</v>
      </c>
      <c r="F31" t="str">
        <f>AG17</f>
        <v/>
      </c>
      <c r="G31" t="str">
        <f>AI17</f>
        <v/>
      </c>
      <c r="H31" t="str">
        <f>AK17</f>
        <v/>
      </c>
      <c r="I31" t="str">
        <f>AN17</f>
        <v/>
      </c>
      <c r="J31" t="str">
        <f>AR17</f>
        <v/>
      </c>
      <c r="K31" t="str">
        <f>AK14</f>
        <v/>
      </c>
      <c r="L31" t="s">
        <v>46</v>
      </c>
      <c r="M31" t="str">
        <f>AM14</f>
        <v/>
      </c>
      <c r="N31" t="e">
        <f>VLOOKUP(D31,'Alle Teamleden'!F:P,11,0)</f>
        <v>#N/A</v>
      </c>
      <c r="O31">
        <f t="shared" si="0"/>
        <v>0</v>
      </c>
      <c r="P31" t="e">
        <f>VLOOKUP(O31,'Alle Teamleden'!Q:R,2,0)</f>
        <v>#N/A</v>
      </c>
      <c r="Q31" t="str">
        <f t="shared" si="1"/>
        <v/>
      </c>
      <c r="R31" t="str">
        <f t="shared" si="2"/>
        <v/>
      </c>
      <c r="S31" t="str">
        <f t="shared" si="3"/>
        <v/>
      </c>
      <c r="T31" t="str">
        <f t="shared" si="4"/>
        <v/>
      </c>
      <c r="U31" t="str">
        <f t="shared" si="5"/>
        <v/>
      </c>
      <c r="V31" t="str">
        <f t="shared" si="6"/>
        <v/>
      </c>
      <c r="W31">
        <f t="shared" si="7"/>
        <v>0</v>
      </c>
      <c r="X31" t="str">
        <f t="shared" si="8"/>
        <v/>
      </c>
      <c r="Y31" t="str">
        <f t="shared" si="9"/>
        <v/>
      </c>
      <c r="Z31" t="str">
        <f t="shared" si="10"/>
        <v/>
      </c>
      <c r="AA31" t="str">
        <f t="shared" si="11"/>
        <v/>
      </c>
      <c r="AB31" t="str">
        <f>IF(AE31&lt;&gt;"",VLOOKUP(C31,Hulpblad!B:D,3,0),"")</f>
        <v/>
      </c>
      <c r="AC31" s="4" t="str">
        <f t="shared" si="12"/>
        <v/>
      </c>
      <c r="AD31" t="str">
        <f t="shared" si="13"/>
        <v/>
      </c>
      <c r="AE31" s="28"/>
      <c r="AF31" s="13"/>
      <c r="AG31" s="89" t="str">
        <f>IF($AE31&lt;&gt;"",IF(ISNA(VLOOKUP($AE31,'Alle Teamleden'!Y:AC,2,0)),"N/A",VLOOKUP($AE31,'Alle Teamleden'!Y:AC,2,0)),"")</f>
        <v/>
      </c>
      <c r="AH31" s="91"/>
      <c r="AI31" s="92" t="str">
        <f>IF($AE31&lt;&gt;"",IF(ISNA(VLOOKUP($AE31,'Alle Teamleden'!Y:AC,3,0)),"N/A",VLOOKUP($AE31,'Alle Teamleden'!Y:AC,3,0)),"")</f>
        <v/>
      </c>
      <c r="AJ31" s="92"/>
      <c r="AK31" s="89" t="str">
        <f>IF($AE31&lt;&gt;"",IF(ISNA(VLOOKUP($AE31,'Alle Teamleden'!Y:AC,4,0)),"N/A",VLOOKUP($AE31,'Alle Teamleden'!Y:AC,4,0)),"")</f>
        <v/>
      </c>
      <c r="AL31" s="90"/>
      <c r="AM31" s="91"/>
      <c r="AN31" s="42" t="str">
        <f>IF($AE31&lt;&gt;"",IF(ISNA(VLOOKUP(AV31,Gemiddelde!A:D,4,0)),"N/B",VLOOKUP(AV31,Gemiddelde!A:D,4,0)),"")</f>
        <v/>
      </c>
      <c r="AO31" s="42" t="str">
        <f>IF($AE31&lt;&gt;"",IF(ISNA(VLOOKUP(AV31,Gemiddelde!A:E,5,0)),"N/B",IF(VLOOKUP(AV31,Gemiddelde!A:E,5,0)=0,AN31,VLOOKUP(AV31,Gemiddelde!A:E,5,0))),"")</f>
        <v/>
      </c>
      <c r="AP31" s="14" t="str">
        <f>IF($AE31&lt;&gt;"",IF(ISNA(VLOOKUP($AE31,'Alle Teamleden'!Y:AD,5,0)),"N/A",VLOOKUP($AE31,'Alle Teamleden'!Y:AD,5,0)),"")</f>
        <v/>
      </c>
      <c r="AQ31" s="57"/>
      <c r="AR31" s="58"/>
      <c r="AS31" s="58"/>
      <c r="AT31" s="58"/>
      <c r="AU31" s="59"/>
      <c r="AV31" t="str">
        <f>AE31&amp;AV19</f>
        <v/>
      </c>
    </row>
    <row r="32" spans="2:48" ht="13.5" thickBot="1" x14ac:dyDescent="0.25">
      <c r="AE32" s="149"/>
      <c r="AF32" s="149"/>
      <c r="AG32" s="149"/>
      <c r="AH32" s="149"/>
      <c r="AI32" s="149"/>
      <c r="AJ32" s="149"/>
      <c r="AK32" s="149"/>
      <c r="AL32" s="149"/>
      <c r="AM32" s="149"/>
      <c r="AN32" s="150"/>
      <c r="AO32" s="150"/>
      <c r="AP32" s="150"/>
      <c r="AQ32" s="149"/>
      <c r="AR32" s="149"/>
      <c r="AS32" s="149"/>
      <c r="AT32" s="149"/>
      <c r="AU32" s="149"/>
    </row>
    <row r="33" spans="2:48" x14ac:dyDescent="0.2">
      <c r="AE33" s="79" t="s">
        <v>1202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1"/>
    </row>
    <row r="34" spans="2:48" x14ac:dyDescent="0.2">
      <c r="AE34" s="82" t="s">
        <v>1203</v>
      </c>
      <c r="AF34" s="83"/>
      <c r="AG34" s="84" t="s">
        <v>1217</v>
      </c>
      <c r="AH34" s="83"/>
      <c r="AI34" s="85" t="s">
        <v>1227</v>
      </c>
      <c r="AJ34" s="86"/>
      <c r="AK34" s="85" t="s">
        <v>1212</v>
      </c>
      <c r="AL34" s="86"/>
      <c r="AM34" s="8" t="s">
        <v>1231</v>
      </c>
      <c r="AN34" s="9"/>
      <c r="AO34" s="85" t="s">
        <v>1223</v>
      </c>
      <c r="AP34" s="87"/>
      <c r="AQ34" s="87"/>
      <c r="AR34" s="87"/>
      <c r="AS34" s="87"/>
      <c r="AT34" s="87"/>
      <c r="AU34" s="88"/>
    </row>
    <row r="35" spans="2:48" x14ac:dyDescent="0.2">
      <c r="AE35" s="95"/>
      <c r="AF35" s="96"/>
      <c r="AG35" s="97"/>
      <c r="AH35" s="96"/>
      <c r="AI35" s="74" t="str">
        <f>IF($AE35&lt;&gt;"",VLOOKUP($AE35,Hulpblad!B:C,2,0),"")</f>
        <v/>
      </c>
      <c r="AJ35" s="75"/>
      <c r="AK35" s="93" t="str">
        <f>IF(AG35&lt;&gt;"",VLOOKUP(($AH$3&amp;" "&amp;AG35),'Alle Teamleden'!F:O,8,0),"")</f>
        <v/>
      </c>
      <c r="AL35" s="94"/>
      <c r="AM35" s="93" t="str">
        <f>IF(AG35&lt;&gt;"",VLOOKUP(($AH$3&amp;" "&amp;AG35),'Alle Teamleden'!F:O,10,0),"")</f>
        <v/>
      </c>
      <c r="AN35" s="94"/>
      <c r="AO35" s="97"/>
      <c r="AP35" s="127"/>
      <c r="AQ35" s="127"/>
      <c r="AR35" s="127"/>
      <c r="AS35" s="127"/>
      <c r="AT35" s="127"/>
      <c r="AU35" s="128"/>
    </row>
    <row r="36" spans="2:48" x14ac:dyDescent="0.2">
      <c r="AE36" s="107" t="s">
        <v>1204</v>
      </c>
      <c r="AF36" s="108"/>
      <c r="AG36" s="108"/>
      <c r="AH36" s="109"/>
      <c r="AI36" s="74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110"/>
    </row>
    <row r="37" spans="2:48" x14ac:dyDescent="0.2">
      <c r="AE37" s="72" t="s">
        <v>1205</v>
      </c>
      <c r="AF37" s="73"/>
      <c r="AG37" s="73" t="s">
        <v>1206</v>
      </c>
      <c r="AH37" s="73"/>
      <c r="AI37" s="73" t="s">
        <v>1208</v>
      </c>
      <c r="AJ37" s="73"/>
      <c r="AK37" s="73" t="s">
        <v>1207</v>
      </c>
      <c r="AL37" s="73"/>
      <c r="AM37" s="73"/>
      <c r="AN37" s="73" t="s">
        <v>1209</v>
      </c>
      <c r="AO37" s="73"/>
      <c r="AP37" s="73" t="s">
        <v>1210</v>
      </c>
      <c r="AQ37" s="73"/>
      <c r="AR37" s="111" t="s">
        <v>1211</v>
      </c>
      <c r="AS37" s="111"/>
      <c r="AT37" s="111"/>
      <c r="AU37" s="112"/>
    </row>
    <row r="38" spans="2:48" x14ac:dyDescent="0.2">
      <c r="AE38" s="27"/>
      <c r="AF38" s="41"/>
      <c r="AG38" s="76" t="str">
        <f>IF($AE38&lt;&gt;"",IF(ISNA(VLOOKUP($AE38,'Alle Teamleden'!G:L,2,0)),VLOOKUP($AE38,'Alle Teamleden'!Y:AB,2,0),VLOOKUP($AE38,'Alle Teamleden'!G:L,2,0)),"")</f>
        <v/>
      </c>
      <c r="AH38" s="76"/>
      <c r="AI38" s="76" t="str">
        <f>IF($AE38&lt;&gt;"",IF(ISNA(VLOOKUP($AE38,'Alle Teamleden'!G:L,3,0)),VLOOKUP($AE38,'Alle Teamleden'!Y:AB,3,0),VLOOKUP($AE38,'Alle Teamleden'!G:L,3,0)),"")</f>
        <v/>
      </c>
      <c r="AJ38" s="76"/>
      <c r="AK38" s="76" t="str">
        <f>IF($AE38&lt;&gt;"",IF(ISNA(VLOOKUP($AE38,'Alle Teamleden'!G:L,4,0)),VLOOKUP($AE38,'Alle Teamleden'!Y:AB,4,0),VLOOKUP($AE38,'Alle Teamleden'!G:L,4,0)),"")</f>
        <v/>
      </c>
      <c r="AL38" s="76"/>
      <c r="AM38" s="76"/>
      <c r="AN38" s="66" t="str">
        <f>IF($AE38&lt;&gt;"",IF(ISNA(VLOOKUP($AE38,'Alle Teamleden'!G:L,5,0)),VLOOKUP($AE38,'Alle Teamleden'!Y:AB,5,0),VLOOKUP($AE38,'Alle Teamleden'!G:L,5,0)),"")</f>
        <v/>
      </c>
      <c r="AO38" s="66"/>
      <c r="AP38" s="66"/>
      <c r="AQ38" s="66"/>
      <c r="AR38" s="67" t="str">
        <f>IF($AE38&lt;&gt;"",IF(ISNA(VLOOKUP($AE38,'Alle Teamleden'!G:L,6,0)),VLOOKUP($AE38,'Alle Teamleden'!Y:AB,6,0),VLOOKUP($AE38,'Alle Teamleden'!G:L,6,0)),"")</f>
        <v/>
      </c>
      <c r="AS38" s="67"/>
      <c r="AT38" s="67"/>
      <c r="AU38" s="68"/>
    </row>
    <row r="39" spans="2:48" x14ac:dyDescent="0.2"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1"/>
    </row>
    <row r="40" spans="2:48" ht="38.25" x14ac:dyDescent="0.2">
      <c r="AE40" s="72" t="s">
        <v>1213</v>
      </c>
      <c r="AF40" s="73"/>
      <c r="AG40" s="73" t="s">
        <v>1214</v>
      </c>
      <c r="AH40" s="73"/>
      <c r="AI40" s="73" t="s">
        <v>1215</v>
      </c>
      <c r="AJ40" s="73"/>
      <c r="AK40" s="73" t="s">
        <v>1216</v>
      </c>
      <c r="AL40" s="73"/>
      <c r="AM40" s="73"/>
      <c r="AN40" s="43" t="s">
        <v>2058</v>
      </c>
      <c r="AO40" s="43" t="s">
        <v>2059</v>
      </c>
      <c r="AP40" s="7" t="s">
        <v>1228</v>
      </c>
      <c r="AQ40" s="63" t="s">
        <v>2060</v>
      </c>
      <c r="AR40" s="64"/>
      <c r="AS40" s="64"/>
      <c r="AT40" s="64"/>
      <c r="AU40" s="65"/>
      <c r="AV40" t="str">
        <f>$AI35</f>
        <v/>
      </c>
    </row>
    <row r="41" spans="2:48" x14ac:dyDescent="0.2">
      <c r="B41" t="str">
        <f>AI35&amp;" "&amp;AE35</f>
        <v xml:space="preserve"> </v>
      </c>
      <c r="C41">
        <f>AE35</f>
        <v>0</v>
      </c>
      <c r="D41" t="str">
        <f>$AH$3&amp;" "&amp;$AG35</f>
        <v xml:space="preserve"> </v>
      </c>
      <c r="E41">
        <f>AE38</f>
        <v>0</v>
      </c>
      <c r="F41" t="str">
        <f>AG38</f>
        <v/>
      </c>
      <c r="G41" t="str">
        <f>AI38</f>
        <v/>
      </c>
      <c r="H41" t="str">
        <f>AK38</f>
        <v/>
      </c>
      <c r="I41" t="str">
        <f>AN38</f>
        <v/>
      </c>
      <c r="J41" t="str">
        <f>AR38</f>
        <v/>
      </c>
      <c r="K41" t="str">
        <f>AK35</f>
        <v/>
      </c>
      <c r="L41" t="s">
        <v>46</v>
      </c>
      <c r="M41" t="str">
        <f>AM35</f>
        <v/>
      </c>
      <c r="N41" t="e">
        <f>VLOOKUP(D41,'Alle Teamleden'!F:P,11,0)</f>
        <v>#N/A</v>
      </c>
      <c r="O41">
        <f>$AG$2</f>
        <v>0</v>
      </c>
      <c r="P41" t="e">
        <f>VLOOKUP(O41,'Alle Teamleden'!Q:R,2,0)</f>
        <v>#N/A</v>
      </c>
      <c r="Q41" t="str">
        <f>$AE$5</f>
        <v/>
      </c>
      <c r="R41" t="str">
        <f>$AI$5</f>
        <v/>
      </c>
      <c r="S41" t="str">
        <f>$AM$5</f>
        <v/>
      </c>
      <c r="T41" t="str">
        <f>$AN$5</f>
        <v/>
      </c>
      <c r="U41" t="str">
        <f>$AO$5</f>
        <v/>
      </c>
      <c r="V41" t="str">
        <f>$AR$5</f>
        <v/>
      </c>
      <c r="W41">
        <f>AE41</f>
        <v>0</v>
      </c>
      <c r="X41" t="str">
        <f>AG41</f>
        <v/>
      </c>
      <c r="Y41" t="str">
        <f>AI41</f>
        <v/>
      </c>
      <c r="Z41" t="str">
        <f>AK41</f>
        <v/>
      </c>
      <c r="AA41" t="str">
        <f>AO41</f>
        <v/>
      </c>
      <c r="AB41" t="str">
        <f>IF(AE41&lt;&gt;"",VLOOKUP(C41,Hulpblad!B:D,3,0),"")</f>
        <v/>
      </c>
      <c r="AC41" s="4" t="str">
        <f>AN41</f>
        <v/>
      </c>
      <c r="AD41" t="str">
        <f>AP41</f>
        <v/>
      </c>
      <c r="AE41" s="27"/>
      <c r="AF41" s="12"/>
      <c r="AG41" s="74" t="str">
        <f>IF($AE41&lt;&gt;"",IF(ISNA(VLOOKUP($AE41,'Alle Teamleden'!Y:AC,2,0)),"N/A",VLOOKUP($AE41,'Alle Teamleden'!Y:AC,2,0)),"")</f>
        <v/>
      </c>
      <c r="AH41" s="75"/>
      <c r="AI41" s="76" t="str">
        <f>IF($AE41&lt;&gt;"",IF(ISNA(VLOOKUP($AE41,'Alle Teamleden'!Y:AC,3,0)),"N/A",VLOOKUP($AE41,'Alle Teamleden'!Y:AC,3,0)),"")</f>
        <v/>
      </c>
      <c r="AJ41" s="76"/>
      <c r="AK41" s="74" t="str">
        <f>IF($AE41&lt;&gt;"",IF(ISNA(VLOOKUP($AE41,'Alle Teamleden'!Y:AC,4,0)),"N/A",VLOOKUP($AE41,'Alle Teamleden'!Y:AC,4,0)),"")</f>
        <v/>
      </c>
      <c r="AL41" s="77"/>
      <c r="AM41" s="75"/>
      <c r="AN41" s="15" t="str">
        <f>IF($AE41&lt;&gt;"",IF(ISNA(VLOOKUP(AV41,Gemiddelde!A:D,4,0)),"N/B",VLOOKUP(AV41,Gemiddelde!A:D,4,0)),"")</f>
        <v/>
      </c>
      <c r="AO41" s="15" t="str">
        <f>IF($AE41&lt;&gt;"",IF(ISNA(VLOOKUP(AV41,Gemiddelde!A:E,5,0)),"N/B",IF(VLOOKUP(AV41,Gemiddelde!A:E,5,0)=0,AN41,VLOOKUP(AV41,Gemiddelde!A:E,5,0))),"")</f>
        <v/>
      </c>
      <c r="AP41" s="11" t="str">
        <f>IF($AE41&lt;&gt;"",IF(ISNA(VLOOKUP($AE41,'Alle Teamleden'!Y:AD,5,0)),"N/A",VLOOKUP($AE41,'Alle Teamleden'!Y:AD,5,0)),"")</f>
        <v/>
      </c>
      <c r="AQ41" s="57"/>
      <c r="AR41" s="58"/>
      <c r="AS41" s="58"/>
      <c r="AT41" s="58"/>
      <c r="AU41" s="59"/>
      <c r="AV41" t="str">
        <f>AE41&amp;AV40</f>
        <v/>
      </c>
    </row>
    <row r="42" spans="2:48" x14ac:dyDescent="0.2">
      <c r="B42" t="str">
        <f>AI35&amp;" "&amp;AE35</f>
        <v xml:space="preserve"> </v>
      </c>
      <c r="C42">
        <f>AE35</f>
        <v>0</v>
      </c>
      <c r="D42" t="str">
        <f>$AH$3&amp;" "&amp;$AG35</f>
        <v xml:space="preserve"> </v>
      </c>
      <c r="E42">
        <f>AE38</f>
        <v>0</v>
      </c>
      <c r="F42" t="str">
        <f>AG38</f>
        <v/>
      </c>
      <c r="G42" t="str">
        <f>AI38</f>
        <v/>
      </c>
      <c r="H42" t="str">
        <f>AK38</f>
        <v/>
      </c>
      <c r="I42" t="str">
        <f>AN38</f>
        <v/>
      </c>
      <c r="J42" t="str">
        <f>AR38</f>
        <v/>
      </c>
      <c r="K42" t="str">
        <f>AK35</f>
        <v/>
      </c>
      <c r="L42" t="s">
        <v>46</v>
      </c>
      <c r="M42" t="str">
        <f>AM35</f>
        <v/>
      </c>
      <c r="N42" t="e">
        <f>VLOOKUP(D42,'Alle Teamleden'!F:P,11,0)</f>
        <v>#N/A</v>
      </c>
      <c r="O42">
        <f t="shared" ref="O42:O52" si="14">$AG$2</f>
        <v>0</v>
      </c>
      <c r="P42" t="e">
        <f>VLOOKUP(O42,'Alle Teamleden'!Q:R,2,0)</f>
        <v>#N/A</v>
      </c>
      <c r="Q42" t="str">
        <f t="shared" ref="Q42:Q52" si="15">$AE$5</f>
        <v/>
      </c>
      <c r="R42" t="str">
        <f t="shared" ref="R42:R52" si="16">$AI$5</f>
        <v/>
      </c>
      <c r="S42" t="str">
        <f t="shared" ref="S42:S52" si="17">$AM$5</f>
        <v/>
      </c>
      <c r="T42" t="str">
        <f t="shared" ref="T42:T52" si="18">$AN$5</f>
        <v/>
      </c>
      <c r="U42" t="str">
        <f t="shared" ref="U42:U52" si="19">$AO$5</f>
        <v/>
      </c>
      <c r="V42" t="str">
        <f t="shared" ref="V42:V52" si="20">$AR$5</f>
        <v/>
      </c>
      <c r="W42">
        <f t="shared" ref="W42:W52" si="21">AE42</f>
        <v>0</v>
      </c>
      <c r="X42" t="str">
        <f t="shared" ref="X42:X52" si="22">AG42</f>
        <v/>
      </c>
      <c r="Y42" t="str">
        <f t="shared" ref="Y42:Y52" si="23">AI42</f>
        <v/>
      </c>
      <c r="Z42" t="str">
        <f t="shared" ref="Z42:Z52" si="24">AK42</f>
        <v/>
      </c>
      <c r="AA42" t="str">
        <f t="shared" ref="AA42:AA52" si="25">AO42</f>
        <v/>
      </c>
      <c r="AB42" t="str">
        <f>IF(AE42&lt;&gt;"",VLOOKUP(C42,Hulpblad!B:D,3,0),"")</f>
        <v/>
      </c>
      <c r="AC42" s="4" t="str">
        <f t="shared" ref="AC42:AC52" si="26">AN42</f>
        <v/>
      </c>
      <c r="AD42" t="str">
        <f t="shared" ref="AD42:AD52" si="27">AP42</f>
        <v/>
      </c>
      <c r="AE42" s="27"/>
      <c r="AF42" s="12"/>
      <c r="AG42" s="74" t="str">
        <f>IF($AE42&lt;&gt;"",IF(ISNA(VLOOKUP($AE42,'Alle Teamleden'!Y:AC,2,0)),"N/A",VLOOKUP($AE42,'Alle Teamleden'!Y:AC,2,0)),"")</f>
        <v/>
      </c>
      <c r="AH42" s="75"/>
      <c r="AI42" s="76" t="str">
        <f>IF($AE42&lt;&gt;"",IF(ISNA(VLOOKUP($AE42,'Alle Teamleden'!Y:AC,3,0)),"N/A",VLOOKUP($AE42,'Alle Teamleden'!Y:AC,3,0)),"")</f>
        <v/>
      </c>
      <c r="AJ42" s="76"/>
      <c r="AK42" s="74" t="str">
        <f>IF($AE42&lt;&gt;"",IF(ISNA(VLOOKUP($AE42,'Alle Teamleden'!Y:AC,4,0)),"N/A",VLOOKUP($AE42,'Alle Teamleden'!Y:AC,4,0)),"")</f>
        <v/>
      </c>
      <c r="AL42" s="77"/>
      <c r="AM42" s="75"/>
      <c r="AN42" s="15" t="str">
        <f>IF($AE42&lt;&gt;"",IF(ISNA(VLOOKUP(AV42,Gemiddelde!A:D,4,0)),"N/B",VLOOKUP(AV42,Gemiddelde!A:D,4,0)),"")</f>
        <v/>
      </c>
      <c r="AO42" s="15" t="str">
        <f>IF($AE42&lt;&gt;"",IF(ISNA(VLOOKUP(AV42,Gemiddelde!A:E,5,0)),"N/B",IF(VLOOKUP(AV42,Gemiddelde!A:E,5,0)=0,AN42,VLOOKUP(AV42,Gemiddelde!A:E,5,0))),"")</f>
        <v/>
      </c>
      <c r="AP42" s="11" t="str">
        <f>IF($AE42&lt;&gt;"",IF(ISNA(VLOOKUP($AE42,'Alle Teamleden'!Y:AD,5,0)),"N/A",VLOOKUP($AE42,'Alle Teamleden'!Y:AD,5,0)),"")</f>
        <v/>
      </c>
      <c r="AQ42" s="57"/>
      <c r="AR42" s="58"/>
      <c r="AS42" s="58"/>
      <c r="AT42" s="58"/>
      <c r="AU42" s="59"/>
      <c r="AV42" t="str">
        <f>AE42&amp;AV40</f>
        <v/>
      </c>
    </row>
    <row r="43" spans="2:48" x14ac:dyDescent="0.2">
      <c r="B43" t="str">
        <f>AI35&amp;" "&amp;AE35</f>
        <v xml:space="preserve"> </v>
      </c>
      <c r="C43">
        <f>AE35</f>
        <v>0</v>
      </c>
      <c r="D43" t="str">
        <f>$AH$3&amp;" "&amp;$AG35</f>
        <v xml:space="preserve"> </v>
      </c>
      <c r="E43">
        <f>AE38</f>
        <v>0</v>
      </c>
      <c r="F43" t="str">
        <f>AG38</f>
        <v/>
      </c>
      <c r="G43" t="str">
        <f>AI38</f>
        <v/>
      </c>
      <c r="H43" t="str">
        <f>AK38</f>
        <v/>
      </c>
      <c r="I43" t="str">
        <f>AN38</f>
        <v/>
      </c>
      <c r="J43" t="str">
        <f>AR38</f>
        <v/>
      </c>
      <c r="K43" t="str">
        <f>AK35</f>
        <v/>
      </c>
      <c r="L43" t="s">
        <v>46</v>
      </c>
      <c r="M43" t="str">
        <f>AM35</f>
        <v/>
      </c>
      <c r="N43" t="e">
        <f>VLOOKUP(D43,'Alle Teamleden'!F:P,11,0)</f>
        <v>#N/A</v>
      </c>
      <c r="O43">
        <f t="shared" si="14"/>
        <v>0</v>
      </c>
      <c r="P43" t="e">
        <f>VLOOKUP(O43,'Alle Teamleden'!Q:R,2,0)</f>
        <v>#N/A</v>
      </c>
      <c r="Q43" t="str">
        <f t="shared" si="15"/>
        <v/>
      </c>
      <c r="R43" t="str">
        <f t="shared" si="16"/>
        <v/>
      </c>
      <c r="S43" t="str">
        <f t="shared" si="17"/>
        <v/>
      </c>
      <c r="T43" t="str">
        <f t="shared" si="18"/>
        <v/>
      </c>
      <c r="U43" t="str">
        <f t="shared" si="19"/>
        <v/>
      </c>
      <c r="V43" t="str">
        <f t="shared" si="20"/>
        <v/>
      </c>
      <c r="W43">
        <f t="shared" si="21"/>
        <v>0</v>
      </c>
      <c r="X43" t="str">
        <f t="shared" si="22"/>
        <v/>
      </c>
      <c r="Y43" t="str">
        <f t="shared" si="23"/>
        <v/>
      </c>
      <c r="Z43" t="str">
        <f t="shared" si="24"/>
        <v/>
      </c>
      <c r="AA43" t="str">
        <f t="shared" si="25"/>
        <v/>
      </c>
      <c r="AB43" t="str">
        <f>IF(AE43&lt;&gt;"",VLOOKUP(C43,Hulpblad!B:D,3,0),"")</f>
        <v/>
      </c>
      <c r="AC43" s="4" t="str">
        <f t="shared" si="26"/>
        <v/>
      </c>
      <c r="AD43" t="str">
        <f t="shared" si="27"/>
        <v/>
      </c>
      <c r="AE43" s="27"/>
      <c r="AF43" s="12"/>
      <c r="AG43" s="74" t="str">
        <f>IF($AE43&lt;&gt;"",IF(ISNA(VLOOKUP($AE43,'Alle Teamleden'!Y:AC,2,0)),"N/A",VLOOKUP($AE43,'Alle Teamleden'!Y:AC,2,0)),"")</f>
        <v/>
      </c>
      <c r="AH43" s="75"/>
      <c r="AI43" s="76" t="str">
        <f>IF($AE43&lt;&gt;"",IF(ISNA(VLOOKUP($AE43,'Alle Teamleden'!Y:AC,3,0)),"N/A",VLOOKUP($AE43,'Alle Teamleden'!Y:AC,3,0)),"")</f>
        <v/>
      </c>
      <c r="AJ43" s="76"/>
      <c r="AK43" s="74" t="str">
        <f>IF($AE43&lt;&gt;"",IF(ISNA(VLOOKUP($AE43,'Alle Teamleden'!Y:AC,4,0)),"N/A",VLOOKUP($AE43,'Alle Teamleden'!Y:AC,4,0)),"")</f>
        <v/>
      </c>
      <c r="AL43" s="77"/>
      <c r="AM43" s="75"/>
      <c r="AN43" s="15" t="str">
        <f>IF($AE43&lt;&gt;"",IF(ISNA(VLOOKUP(AV43,Gemiddelde!A:D,4,0)),"N/B",VLOOKUP(AV43,Gemiddelde!A:D,4,0)),"")</f>
        <v/>
      </c>
      <c r="AO43" s="15" t="str">
        <f>IF($AE43&lt;&gt;"",IF(ISNA(VLOOKUP(AV43,Gemiddelde!A:E,5,0)),"N/B",IF(VLOOKUP(AV43,Gemiddelde!A:E,5,0)=0,AN43,VLOOKUP(AV43,Gemiddelde!A:E,5,0))),"")</f>
        <v/>
      </c>
      <c r="AP43" s="11" t="str">
        <f>IF($AE43&lt;&gt;"",IF(ISNA(VLOOKUP($AE43,'Alle Teamleden'!Y:AD,5,0)),"N/A",VLOOKUP($AE43,'Alle Teamleden'!Y:AD,5,0)),"")</f>
        <v/>
      </c>
      <c r="AQ43" s="57"/>
      <c r="AR43" s="58"/>
      <c r="AS43" s="58"/>
      <c r="AT43" s="58"/>
      <c r="AU43" s="59"/>
      <c r="AV43" t="str">
        <f>AE43&amp;AV40</f>
        <v/>
      </c>
    </row>
    <row r="44" spans="2:48" x14ac:dyDescent="0.2">
      <c r="B44" t="str">
        <f>AI35&amp;" "&amp;AE35</f>
        <v xml:space="preserve"> </v>
      </c>
      <c r="C44">
        <f>AE35</f>
        <v>0</v>
      </c>
      <c r="D44" t="str">
        <f>$AH$3&amp;" "&amp;$AG35</f>
        <v xml:space="preserve"> </v>
      </c>
      <c r="E44">
        <f>AE38</f>
        <v>0</v>
      </c>
      <c r="F44" t="str">
        <f>AG38</f>
        <v/>
      </c>
      <c r="G44" t="str">
        <f>AI38</f>
        <v/>
      </c>
      <c r="H44" t="str">
        <f>AK38</f>
        <v/>
      </c>
      <c r="I44" t="str">
        <f>AN38</f>
        <v/>
      </c>
      <c r="J44" t="str">
        <f>AR38</f>
        <v/>
      </c>
      <c r="K44" t="str">
        <f>AK35</f>
        <v/>
      </c>
      <c r="L44" t="s">
        <v>46</v>
      </c>
      <c r="M44" t="str">
        <f>AM35</f>
        <v/>
      </c>
      <c r="N44" t="e">
        <f>VLOOKUP(D44,'Alle Teamleden'!F:P,11,0)</f>
        <v>#N/A</v>
      </c>
      <c r="O44">
        <f t="shared" si="14"/>
        <v>0</v>
      </c>
      <c r="P44" t="e">
        <f>VLOOKUP(O44,'Alle Teamleden'!Q:R,2,0)</f>
        <v>#N/A</v>
      </c>
      <c r="Q44" t="str">
        <f t="shared" si="15"/>
        <v/>
      </c>
      <c r="R44" t="str">
        <f t="shared" si="16"/>
        <v/>
      </c>
      <c r="S44" t="str">
        <f t="shared" si="17"/>
        <v/>
      </c>
      <c r="T44" t="str">
        <f t="shared" si="18"/>
        <v/>
      </c>
      <c r="U44" t="str">
        <f t="shared" si="19"/>
        <v/>
      </c>
      <c r="V44" t="str">
        <f t="shared" si="20"/>
        <v/>
      </c>
      <c r="W44">
        <f t="shared" si="21"/>
        <v>0</v>
      </c>
      <c r="X44" t="str">
        <f t="shared" si="22"/>
        <v/>
      </c>
      <c r="Y44" t="str">
        <f t="shared" si="23"/>
        <v/>
      </c>
      <c r="Z44" t="str">
        <f t="shared" si="24"/>
        <v/>
      </c>
      <c r="AA44" t="str">
        <f t="shared" si="25"/>
        <v/>
      </c>
      <c r="AB44" t="str">
        <f>IF(AE44&lt;&gt;"",VLOOKUP(C44,Hulpblad!B:D,3,0),"")</f>
        <v/>
      </c>
      <c r="AC44" s="4" t="str">
        <f t="shared" si="26"/>
        <v/>
      </c>
      <c r="AD44" t="str">
        <f t="shared" si="27"/>
        <v/>
      </c>
      <c r="AE44" s="27"/>
      <c r="AF44" s="12"/>
      <c r="AG44" s="74" t="str">
        <f>IF($AE44&lt;&gt;"",IF(ISNA(VLOOKUP($AE44,'Alle Teamleden'!Y:AC,2,0)),"N/A",VLOOKUP($AE44,'Alle Teamleden'!Y:AC,2,0)),"")</f>
        <v/>
      </c>
      <c r="AH44" s="75"/>
      <c r="AI44" s="76" t="str">
        <f>IF($AE44&lt;&gt;"",IF(ISNA(VLOOKUP($AE44,'Alle Teamleden'!Y:AC,3,0)),"N/A",VLOOKUP($AE44,'Alle Teamleden'!Y:AC,3,0)),"")</f>
        <v/>
      </c>
      <c r="AJ44" s="76"/>
      <c r="AK44" s="74" t="str">
        <f>IF($AE44&lt;&gt;"",IF(ISNA(VLOOKUP($AE44,'Alle Teamleden'!Y:AC,4,0)),"N/A",VLOOKUP($AE44,'Alle Teamleden'!Y:AC,4,0)),"")</f>
        <v/>
      </c>
      <c r="AL44" s="77"/>
      <c r="AM44" s="75"/>
      <c r="AN44" s="15" t="str">
        <f>IF($AE44&lt;&gt;"",IF(ISNA(VLOOKUP(AV44,Gemiddelde!A:D,4,0)),"N/B",VLOOKUP(AV44,Gemiddelde!A:D,4,0)),"")</f>
        <v/>
      </c>
      <c r="AO44" s="15" t="str">
        <f>IF($AE44&lt;&gt;"",IF(ISNA(VLOOKUP(AV44,Gemiddelde!A:E,5,0)),"N/B",IF(VLOOKUP(AV44,Gemiddelde!A:E,5,0)=0,AN44,VLOOKUP(AV44,Gemiddelde!A:E,5,0))),"")</f>
        <v/>
      </c>
      <c r="AP44" s="11" t="str">
        <f>IF($AE44&lt;&gt;"",IF(ISNA(VLOOKUP($AE44,'Alle Teamleden'!Y:AD,5,0)),"N/A",VLOOKUP($AE44,'Alle Teamleden'!Y:AD,5,0)),"")</f>
        <v/>
      </c>
      <c r="AQ44" s="57"/>
      <c r="AR44" s="58"/>
      <c r="AS44" s="58"/>
      <c r="AT44" s="58"/>
      <c r="AU44" s="59"/>
      <c r="AV44" t="str">
        <f>AE44&amp;AV40</f>
        <v/>
      </c>
    </row>
    <row r="45" spans="2:48" x14ac:dyDescent="0.2">
      <c r="B45" t="str">
        <f>AI35&amp;" "&amp;AE35</f>
        <v xml:space="preserve"> </v>
      </c>
      <c r="C45">
        <f>AE35</f>
        <v>0</v>
      </c>
      <c r="D45" t="str">
        <f>$AH$3&amp;" "&amp;$AG35</f>
        <v xml:space="preserve"> </v>
      </c>
      <c r="E45">
        <f>AE38</f>
        <v>0</v>
      </c>
      <c r="F45" t="str">
        <f>AG38</f>
        <v/>
      </c>
      <c r="G45" t="str">
        <f>AI38</f>
        <v/>
      </c>
      <c r="H45" t="str">
        <f>AK38</f>
        <v/>
      </c>
      <c r="I45" t="str">
        <f>AN38</f>
        <v/>
      </c>
      <c r="J45" t="str">
        <f>AR38</f>
        <v/>
      </c>
      <c r="K45" t="str">
        <f>AK35</f>
        <v/>
      </c>
      <c r="L45" t="s">
        <v>46</v>
      </c>
      <c r="M45" t="str">
        <f>AM35</f>
        <v/>
      </c>
      <c r="N45" t="e">
        <f>VLOOKUP(D45,'Alle Teamleden'!F:P,11,0)</f>
        <v>#N/A</v>
      </c>
      <c r="O45">
        <f t="shared" si="14"/>
        <v>0</v>
      </c>
      <c r="P45" t="e">
        <f>VLOOKUP(O45,'Alle Teamleden'!Q:R,2,0)</f>
        <v>#N/A</v>
      </c>
      <c r="Q45" t="str">
        <f t="shared" si="15"/>
        <v/>
      </c>
      <c r="R45" t="str">
        <f t="shared" si="16"/>
        <v/>
      </c>
      <c r="S45" t="str">
        <f t="shared" si="17"/>
        <v/>
      </c>
      <c r="T45" t="str">
        <f t="shared" si="18"/>
        <v/>
      </c>
      <c r="U45" t="str">
        <f t="shared" si="19"/>
        <v/>
      </c>
      <c r="V45" t="str">
        <f t="shared" si="20"/>
        <v/>
      </c>
      <c r="W45">
        <f t="shared" si="21"/>
        <v>0</v>
      </c>
      <c r="X45" t="str">
        <f t="shared" si="22"/>
        <v/>
      </c>
      <c r="Y45" t="str">
        <f t="shared" si="23"/>
        <v/>
      </c>
      <c r="Z45" t="str">
        <f t="shared" si="24"/>
        <v/>
      </c>
      <c r="AA45" t="str">
        <f t="shared" si="25"/>
        <v/>
      </c>
      <c r="AB45" t="str">
        <f>IF(AE45&lt;&gt;"",VLOOKUP(C45,Hulpblad!B:D,3,0),"")</f>
        <v/>
      </c>
      <c r="AC45" s="4" t="str">
        <f t="shared" si="26"/>
        <v/>
      </c>
      <c r="AD45" t="str">
        <f t="shared" si="27"/>
        <v/>
      </c>
      <c r="AE45" s="27"/>
      <c r="AF45" s="12"/>
      <c r="AG45" s="74" t="str">
        <f>IF($AE45&lt;&gt;"",IF(ISNA(VLOOKUP($AE45,'Alle Teamleden'!Y:AC,2,0)),"N/A",VLOOKUP($AE45,'Alle Teamleden'!Y:AC,2,0)),"")</f>
        <v/>
      </c>
      <c r="AH45" s="75"/>
      <c r="AI45" s="76" t="str">
        <f>IF($AE45&lt;&gt;"",IF(ISNA(VLOOKUP($AE45,'Alle Teamleden'!Y:AC,3,0)),"N/A",VLOOKUP($AE45,'Alle Teamleden'!Y:AC,3,0)),"")</f>
        <v/>
      </c>
      <c r="AJ45" s="76"/>
      <c r="AK45" s="74" t="str">
        <f>IF($AE45&lt;&gt;"",IF(ISNA(VLOOKUP($AE45,'Alle Teamleden'!Y:AC,4,0)),"N/A",VLOOKUP($AE45,'Alle Teamleden'!Y:AC,4,0)),"")</f>
        <v/>
      </c>
      <c r="AL45" s="77"/>
      <c r="AM45" s="75"/>
      <c r="AN45" s="15" t="str">
        <f>IF($AE45&lt;&gt;"",IF(ISNA(VLOOKUP(AV45,Gemiddelde!A:D,4,0)),"N/B",VLOOKUP(AV45,Gemiddelde!A:D,4,0)),"")</f>
        <v/>
      </c>
      <c r="AO45" s="15" t="str">
        <f>IF($AE45&lt;&gt;"",IF(ISNA(VLOOKUP(AV45,Gemiddelde!A:E,5,0)),"N/B",IF(VLOOKUP(AV45,Gemiddelde!A:E,5,0)=0,AN45,VLOOKUP(AV45,Gemiddelde!A:E,5,0))),"")</f>
        <v/>
      </c>
      <c r="AP45" s="11" t="str">
        <f>IF($AE45&lt;&gt;"",IF(ISNA(VLOOKUP($AE45,'Alle Teamleden'!Y:AD,5,0)),"N/A",VLOOKUP($AE45,'Alle Teamleden'!Y:AD,5,0)),"")</f>
        <v/>
      </c>
      <c r="AQ45" s="57"/>
      <c r="AR45" s="58"/>
      <c r="AS45" s="58"/>
      <c r="AT45" s="58"/>
      <c r="AU45" s="59"/>
      <c r="AV45" t="str">
        <f>AE45&amp;AV40</f>
        <v/>
      </c>
    </row>
    <row r="46" spans="2:48" x14ac:dyDescent="0.2">
      <c r="B46" t="str">
        <f>AI35&amp;" "&amp;AE35</f>
        <v xml:space="preserve"> </v>
      </c>
      <c r="C46">
        <f>AE35</f>
        <v>0</v>
      </c>
      <c r="D46" t="str">
        <f>$AH$3&amp;" "&amp;$AG35</f>
        <v xml:space="preserve"> </v>
      </c>
      <c r="E46">
        <f>AE38</f>
        <v>0</v>
      </c>
      <c r="F46" t="str">
        <f>AG38</f>
        <v/>
      </c>
      <c r="G46" t="str">
        <f>AI38</f>
        <v/>
      </c>
      <c r="H46" t="str">
        <f>AK38</f>
        <v/>
      </c>
      <c r="I46" t="str">
        <f>AN38</f>
        <v/>
      </c>
      <c r="J46" t="str">
        <f>AR38</f>
        <v/>
      </c>
      <c r="K46" t="str">
        <f>AK35</f>
        <v/>
      </c>
      <c r="L46" t="s">
        <v>46</v>
      </c>
      <c r="M46" t="str">
        <f>AM35</f>
        <v/>
      </c>
      <c r="N46" t="e">
        <f>VLOOKUP(D46,'Alle Teamleden'!F:P,11,0)</f>
        <v>#N/A</v>
      </c>
      <c r="O46">
        <f t="shared" si="14"/>
        <v>0</v>
      </c>
      <c r="P46" t="e">
        <f>VLOOKUP(O46,'Alle Teamleden'!Q:R,2,0)</f>
        <v>#N/A</v>
      </c>
      <c r="Q46" t="str">
        <f t="shared" si="15"/>
        <v/>
      </c>
      <c r="R46" t="str">
        <f t="shared" si="16"/>
        <v/>
      </c>
      <c r="S46" t="str">
        <f t="shared" si="17"/>
        <v/>
      </c>
      <c r="T46" t="str">
        <f t="shared" si="18"/>
        <v/>
      </c>
      <c r="U46" t="str">
        <f t="shared" si="19"/>
        <v/>
      </c>
      <c r="V46" t="str">
        <f t="shared" si="20"/>
        <v/>
      </c>
      <c r="W46">
        <f t="shared" si="21"/>
        <v>0</v>
      </c>
      <c r="X46" t="str">
        <f t="shared" si="22"/>
        <v/>
      </c>
      <c r="Y46" t="str">
        <f t="shared" si="23"/>
        <v/>
      </c>
      <c r="Z46" t="str">
        <f t="shared" si="24"/>
        <v/>
      </c>
      <c r="AA46" t="str">
        <f t="shared" si="25"/>
        <v/>
      </c>
      <c r="AB46" t="str">
        <f>IF(AE46&lt;&gt;"",VLOOKUP(C46,Hulpblad!B:D,3,0),"")</f>
        <v/>
      </c>
      <c r="AC46" s="4" t="str">
        <f t="shared" si="26"/>
        <v/>
      </c>
      <c r="AD46" t="str">
        <f t="shared" si="27"/>
        <v/>
      </c>
      <c r="AE46" s="27"/>
      <c r="AF46" s="12"/>
      <c r="AG46" s="74" t="str">
        <f>IF($AE46&lt;&gt;"",IF(ISNA(VLOOKUP($AE46,'Alle Teamleden'!Y:AC,2,0)),"N/A",VLOOKUP($AE46,'Alle Teamleden'!Y:AC,2,0)),"")</f>
        <v/>
      </c>
      <c r="AH46" s="75"/>
      <c r="AI46" s="76" t="str">
        <f>IF($AE46&lt;&gt;"",IF(ISNA(VLOOKUP($AE46,'Alle Teamleden'!Y:AC,3,0)),"N/A",VLOOKUP($AE46,'Alle Teamleden'!Y:AC,3,0)),"")</f>
        <v/>
      </c>
      <c r="AJ46" s="76"/>
      <c r="AK46" s="74" t="str">
        <f>IF($AE46&lt;&gt;"",IF(ISNA(VLOOKUP($AE46,'Alle Teamleden'!Y:AC,4,0)),"N/A",VLOOKUP($AE46,'Alle Teamleden'!Y:AC,4,0)),"")</f>
        <v/>
      </c>
      <c r="AL46" s="77"/>
      <c r="AM46" s="75"/>
      <c r="AN46" s="15" t="str">
        <f>IF($AE46&lt;&gt;"",IF(ISNA(VLOOKUP(AV46,Gemiddelde!A:D,4,0)),"N/B",VLOOKUP(AV46,Gemiddelde!A:D,4,0)),"")</f>
        <v/>
      </c>
      <c r="AO46" s="15" t="str">
        <f>IF($AE46&lt;&gt;"",IF(ISNA(VLOOKUP(AV46,Gemiddelde!A:E,5,0)),"N/B",IF(VLOOKUP(AV46,Gemiddelde!A:E,5,0)=0,AN46,VLOOKUP(AV46,Gemiddelde!A:E,5,0))),"")</f>
        <v/>
      </c>
      <c r="AP46" s="11" t="str">
        <f>IF($AE46&lt;&gt;"",IF(ISNA(VLOOKUP($AE46,'Alle Teamleden'!Y:AD,5,0)),"N/A",VLOOKUP($AE46,'Alle Teamleden'!Y:AD,5,0)),"")</f>
        <v/>
      </c>
      <c r="AQ46" s="57"/>
      <c r="AR46" s="58"/>
      <c r="AS46" s="58"/>
      <c r="AT46" s="58"/>
      <c r="AU46" s="59"/>
      <c r="AV46" t="str">
        <f>AE46&amp;AV40</f>
        <v/>
      </c>
    </row>
    <row r="47" spans="2:48" x14ac:dyDescent="0.2">
      <c r="B47" t="str">
        <f>AI35&amp;" "&amp;AE35</f>
        <v xml:space="preserve"> </v>
      </c>
      <c r="C47">
        <f>AE35</f>
        <v>0</v>
      </c>
      <c r="D47" t="str">
        <f>$AH$3&amp;" "&amp;$AG35</f>
        <v xml:space="preserve"> </v>
      </c>
      <c r="E47">
        <f>AE38</f>
        <v>0</v>
      </c>
      <c r="F47" t="str">
        <f>AG38</f>
        <v/>
      </c>
      <c r="G47" t="str">
        <f>AI38</f>
        <v/>
      </c>
      <c r="H47" t="str">
        <f>AK38</f>
        <v/>
      </c>
      <c r="I47" t="str">
        <f>AN38</f>
        <v/>
      </c>
      <c r="J47" t="str">
        <f>AR38</f>
        <v/>
      </c>
      <c r="K47" t="str">
        <f>AK35</f>
        <v/>
      </c>
      <c r="L47" t="s">
        <v>46</v>
      </c>
      <c r="M47" t="str">
        <f>AM35</f>
        <v/>
      </c>
      <c r="N47" t="e">
        <f>VLOOKUP(D47,'Alle Teamleden'!F:P,11,0)</f>
        <v>#N/A</v>
      </c>
      <c r="O47">
        <f t="shared" si="14"/>
        <v>0</v>
      </c>
      <c r="P47" t="e">
        <f>VLOOKUP(O47,'Alle Teamleden'!Q:R,2,0)</f>
        <v>#N/A</v>
      </c>
      <c r="Q47" t="str">
        <f t="shared" si="15"/>
        <v/>
      </c>
      <c r="R47" t="str">
        <f t="shared" si="16"/>
        <v/>
      </c>
      <c r="S47" t="str">
        <f t="shared" si="17"/>
        <v/>
      </c>
      <c r="T47" t="str">
        <f t="shared" si="18"/>
        <v/>
      </c>
      <c r="U47" t="str">
        <f t="shared" si="19"/>
        <v/>
      </c>
      <c r="V47" t="str">
        <f t="shared" si="20"/>
        <v/>
      </c>
      <c r="W47">
        <f t="shared" si="21"/>
        <v>0</v>
      </c>
      <c r="X47" t="str">
        <f t="shared" si="22"/>
        <v/>
      </c>
      <c r="Y47" t="str">
        <f t="shared" si="23"/>
        <v/>
      </c>
      <c r="Z47" t="str">
        <f t="shared" si="24"/>
        <v/>
      </c>
      <c r="AA47" t="str">
        <f t="shared" si="25"/>
        <v/>
      </c>
      <c r="AB47" t="str">
        <f>IF(AE47&lt;&gt;"",VLOOKUP(C47,Hulpblad!B:D,3,0),"")</f>
        <v/>
      </c>
      <c r="AC47" s="4" t="str">
        <f t="shared" si="26"/>
        <v/>
      </c>
      <c r="AD47" t="str">
        <f t="shared" si="27"/>
        <v/>
      </c>
      <c r="AE47" s="27"/>
      <c r="AF47" s="12"/>
      <c r="AG47" s="74" t="str">
        <f>IF($AE47&lt;&gt;"",IF(ISNA(VLOOKUP($AE47,'Alle Teamleden'!Y:AC,2,0)),"N/A",VLOOKUP($AE47,'Alle Teamleden'!Y:AC,2,0)),"")</f>
        <v/>
      </c>
      <c r="AH47" s="75"/>
      <c r="AI47" s="76" t="str">
        <f>IF($AE47&lt;&gt;"",IF(ISNA(VLOOKUP($AE47,'Alle Teamleden'!Y:AC,3,0)),"N/A",VLOOKUP($AE47,'Alle Teamleden'!Y:AC,3,0)),"")</f>
        <v/>
      </c>
      <c r="AJ47" s="76"/>
      <c r="AK47" s="74" t="str">
        <f>IF($AE47&lt;&gt;"",IF(ISNA(VLOOKUP($AE47,'Alle Teamleden'!Y:AC,4,0)),"N/A",VLOOKUP($AE47,'Alle Teamleden'!Y:AC,4,0)),"")</f>
        <v/>
      </c>
      <c r="AL47" s="77"/>
      <c r="AM47" s="75"/>
      <c r="AN47" s="15" t="str">
        <f>IF($AE47&lt;&gt;"",IF(ISNA(VLOOKUP(AV47,Gemiddelde!A:D,4,0)),"N/B",VLOOKUP(AV47,Gemiddelde!A:D,4,0)),"")</f>
        <v/>
      </c>
      <c r="AO47" s="15" t="str">
        <f>IF($AE47&lt;&gt;"",IF(ISNA(VLOOKUP(AV47,Gemiddelde!A:E,5,0)),"N/B",IF(VLOOKUP(AV47,Gemiddelde!A:E,5,0)=0,AN47,VLOOKUP(AV47,Gemiddelde!A:E,5,0))),"")</f>
        <v/>
      </c>
      <c r="AP47" s="11" t="str">
        <f>IF($AE47&lt;&gt;"",IF(ISNA(VLOOKUP($AE47,'Alle Teamleden'!Y:AD,5,0)),"N/A",VLOOKUP($AE47,'Alle Teamleden'!Y:AD,5,0)),"")</f>
        <v/>
      </c>
      <c r="AQ47" s="57"/>
      <c r="AR47" s="58"/>
      <c r="AS47" s="58"/>
      <c r="AT47" s="58"/>
      <c r="AU47" s="59"/>
      <c r="AV47" t="str">
        <f>AE47&amp;AV40</f>
        <v/>
      </c>
    </row>
    <row r="48" spans="2:48" x14ac:dyDescent="0.2">
      <c r="B48" t="str">
        <f>AI35&amp;" "&amp;AE35</f>
        <v xml:space="preserve"> </v>
      </c>
      <c r="C48">
        <f>AE35</f>
        <v>0</v>
      </c>
      <c r="D48" t="str">
        <f>$AH$3&amp;" "&amp;$AG35</f>
        <v xml:space="preserve"> </v>
      </c>
      <c r="E48">
        <f>AE38</f>
        <v>0</v>
      </c>
      <c r="F48" t="str">
        <f>AG38</f>
        <v/>
      </c>
      <c r="G48" t="str">
        <f>AI38</f>
        <v/>
      </c>
      <c r="H48" t="str">
        <f>AK38</f>
        <v/>
      </c>
      <c r="I48" t="str">
        <f>AN38</f>
        <v/>
      </c>
      <c r="J48" t="str">
        <f>AR38</f>
        <v/>
      </c>
      <c r="K48" t="str">
        <f>AK35</f>
        <v/>
      </c>
      <c r="L48" t="s">
        <v>46</v>
      </c>
      <c r="M48" t="str">
        <f>AM35</f>
        <v/>
      </c>
      <c r="N48" t="e">
        <f>VLOOKUP(D48,'Alle Teamleden'!F:P,11,0)</f>
        <v>#N/A</v>
      </c>
      <c r="O48">
        <f t="shared" si="14"/>
        <v>0</v>
      </c>
      <c r="P48" t="e">
        <f>VLOOKUP(O48,'Alle Teamleden'!Q:R,2,0)</f>
        <v>#N/A</v>
      </c>
      <c r="Q48" t="str">
        <f t="shared" si="15"/>
        <v/>
      </c>
      <c r="R48" t="str">
        <f t="shared" si="16"/>
        <v/>
      </c>
      <c r="S48" t="str">
        <f t="shared" si="17"/>
        <v/>
      </c>
      <c r="T48" t="str">
        <f t="shared" si="18"/>
        <v/>
      </c>
      <c r="U48" t="str">
        <f t="shared" si="19"/>
        <v/>
      </c>
      <c r="V48" t="str">
        <f t="shared" si="20"/>
        <v/>
      </c>
      <c r="W48">
        <f t="shared" si="21"/>
        <v>0</v>
      </c>
      <c r="X48" t="str">
        <f t="shared" si="22"/>
        <v/>
      </c>
      <c r="Y48" t="str">
        <f t="shared" si="23"/>
        <v/>
      </c>
      <c r="Z48" t="str">
        <f t="shared" si="24"/>
        <v/>
      </c>
      <c r="AA48" t="str">
        <f t="shared" si="25"/>
        <v/>
      </c>
      <c r="AB48" t="str">
        <f>IF(AE48&lt;&gt;"",VLOOKUP(C48,Hulpblad!B:D,3,0),"")</f>
        <v/>
      </c>
      <c r="AC48" s="4" t="str">
        <f t="shared" si="26"/>
        <v/>
      </c>
      <c r="AD48" t="str">
        <f t="shared" si="27"/>
        <v/>
      </c>
      <c r="AE48" s="27"/>
      <c r="AF48" s="12"/>
      <c r="AG48" s="74" t="str">
        <f>IF($AE48&lt;&gt;"",IF(ISNA(VLOOKUP($AE48,'Alle Teamleden'!Y:AC,2,0)),"N/A",VLOOKUP($AE48,'Alle Teamleden'!Y:AC,2,0)),"")</f>
        <v/>
      </c>
      <c r="AH48" s="75"/>
      <c r="AI48" s="76" t="str">
        <f>IF($AE48&lt;&gt;"",IF(ISNA(VLOOKUP($AE48,'Alle Teamleden'!Y:AC,3,0)),"N/A",VLOOKUP($AE48,'Alle Teamleden'!Y:AC,3,0)),"")</f>
        <v/>
      </c>
      <c r="AJ48" s="76"/>
      <c r="AK48" s="74" t="str">
        <f>IF($AE48&lt;&gt;"",IF(ISNA(VLOOKUP($AE48,'Alle Teamleden'!Y:AC,4,0)),"N/A",VLOOKUP($AE48,'Alle Teamleden'!Y:AC,4,0)),"")</f>
        <v/>
      </c>
      <c r="AL48" s="77"/>
      <c r="AM48" s="75"/>
      <c r="AN48" s="15" t="str">
        <f>IF($AE48&lt;&gt;"",IF(ISNA(VLOOKUP(AV48,Gemiddelde!A:D,4,0)),"N/B",VLOOKUP(AV48,Gemiddelde!A:D,4,0)),"")</f>
        <v/>
      </c>
      <c r="AO48" s="15" t="str">
        <f>IF($AE48&lt;&gt;"",IF(ISNA(VLOOKUP(AV48,Gemiddelde!A:E,5,0)),"N/B",IF(VLOOKUP(AV48,Gemiddelde!A:E,5,0)=0,AN48,VLOOKUP(AV48,Gemiddelde!A:E,5,0))),"")</f>
        <v/>
      </c>
      <c r="AP48" s="11" t="str">
        <f>IF($AE48&lt;&gt;"",IF(ISNA(VLOOKUP($AE48,'Alle Teamleden'!Y:AD,5,0)),"N/A",VLOOKUP($AE48,'Alle Teamleden'!Y:AD,5,0)),"")</f>
        <v/>
      </c>
      <c r="AQ48" s="57"/>
      <c r="AR48" s="58"/>
      <c r="AS48" s="58"/>
      <c r="AT48" s="58"/>
      <c r="AU48" s="59"/>
      <c r="AV48" t="str">
        <f>AE48&amp;AV40</f>
        <v/>
      </c>
    </row>
    <row r="49" spans="2:48" x14ac:dyDescent="0.2">
      <c r="B49" t="str">
        <f>AI35&amp;" "&amp;AE35</f>
        <v xml:space="preserve"> </v>
      </c>
      <c r="C49">
        <f>AE35</f>
        <v>0</v>
      </c>
      <c r="D49" t="str">
        <f>$AH$3&amp;" "&amp;$AG35</f>
        <v xml:space="preserve"> </v>
      </c>
      <c r="E49">
        <f>AE38</f>
        <v>0</v>
      </c>
      <c r="F49" t="str">
        <f>AG38</f>
        <v/>
      </c>
      <c r="G49" t="str">
        <f>AI38</f>
        <v/>
      </c>
      <c r="H49" t="str">
        <f>AK38</f>
        <v/>
      </c>
      <c r="I49" t="str">
        <f>AN38</f>
        <v/>
      </c>
      <c r="J49" t="str">
        <f>AR38</f>
        <v/>
      </c>
      <c r="K49" t="str">
        <f>AK35</f>
        <v/>
      </c>
      <c r="L49" t="s">
        <v>46</v>
      </c>
      <c r="M49" t="str">
        <f>AM35</f>
        <v/>
      </c>
      <c r="N49" t="e">
        <f>VLOOKUP(D49,'Alle Teamleden'!F:P,11,0)</f>
        <v>#N/A</v>
      </c>
      <c r="O49">
        <f t="shared" si="14"/>
        <v>0</v>
      </c>
      <c r="P49" t="e">
        <f>VLOOKUP(O49,'Alle Teamleden'!Q:R,2,0)</f>
        <v>#N/A</v>
      </c>
      <c r="Q49" t="str">
        <f t="shared" si="15"/>
        <v/>
      </c>
      <c r="R49" t="str">
        <f t="shared" si="16"/>
        <v/>
      </c>
      <c r="S49" t="str">
        <f t="shared" si="17"/>
        <v/>
      </c>
      <c r="T49" t="str">
        <f t="shared" si="18"/>
        <v/>
      </c>
      <c r="U49" t="str">
        <f t="shared" si="19"/>
        <v/>
      </c>
      <c r="V49" t="str">
        <f t="shared" si="20"/>
        <v/>
      </c>
      <c r="W49">
        <f t="shared" si="21"/>
        <v>0</v>
      </c>
      <c r="X49" t="str">
        <f t="shared" si="22"/>
        <v/>
      </c>
      <c r="Y49" t="str">
        <f t="shared" si="23"/>
        <v/>
      </c>
      <c r="Z49" t="str">
        <f t="shared" si="24"/>
        <v/>
      </c>
      <c r="AA49" t="str">
        <f t="shared" si="25"/>
        <v/>
      </c>
      <c r="AB49" t="str">
        <f>IF(AE49&lt;&gt;"",VLOOKUP(C49,Hulpblad!B:D,3,0),"")</f>
        <v/>
      </c>
      <c r="AC49" s="4" t="str">
        <f t="shared" si="26"/>
        <v/>
      </c>
      <c r="AD49" t="str">
        <f t="shared" si="27"/>
        <v/>
      </c>
      <c r="AE49" s="27"/>
      <c r="AF49" s="12"/>
      <c r="AG49" s="74" t="str">
        <f>IF($AE49&lt;&gt;"",IF(ISNA(VLOOKUP($AE49,'Alle Teamleden'!Y:AC,2,0)),"N/A",VLOOKUP($AE49,'Alle Teamleden'!Y:AC,2,0)),"")</f>
        <v/>
      </c>
      <c r="AH49" s="75"/>
      <c r="AI49" s="76" t="str">
        <f>IF($AE49&lt;&gt;"",IF(ISNA(VLOOKUP($AE49,'Alle Teamleden'!Y:AC,3,0)),"N/A",VLOOKUP($AE49,'Alle Teamleden'!Y:AC,3,0)),"")</f>
        <v/>
      </c>
      <c r="AJ49" s="76"/>
      <c r="AK49" s="74" t="str">
        <f>IF($AE49&lt;&gt;"",IF(ISNA(VLOOKUP($AE49,'Alle Teamleden'!Y:AC,4,0)),"N/A",VLOOKUP($AE49,'Alle Teamleden'!Y:AC,4,0)),"")</f>
        <v/>
      </c>
      <c r="AL49" s="77"/>
      <c r="AM49" s="75"/>
      <c r="AN49" s="15" t="str">
        <f>IF($AE49&lt;&gt;"",IF(ISNA(VLOOKUP(AV49,Gemiddelde!A:D,4,0)),"N/B",VLOOKUP(AV49,Gemiddelde!A:D,4,0)),"")</f>
        <v/>
      </c>
      <c r="AO49" s="15" t="str">
        <f>IF($AE49&lt;&gt;"",IF(ISNA(VLOOKUP(AV49,Gemiddelde!A:E,5,0)),"N/B",IF(VLOOKUP(AV49,Gemiddelde!A:E,5,0)=0,AN49,VLOOKUP(AV49,Gemiddelde!A:E,5,0))),"")</f>
        <v/>
      </c>
      <c r="AP49" s="11" t="str">
        <f>IF($AE49&lt;&gt;"",IF(ISNA(VLOOKUP($AE49,'Alle Teamleden'!Y:AD,5,0)),"N/A",VLOOKUP($AE49,'Alle Teamleden'!Y:AD,5,0)),"")</f>
        <v/>
      </c>
      <c r="AQ49" s="57"/>
      <c r="AR49" s="58"/>
      <c r="AS49" s="58"/>
      <c r="AT49" s="58"/>
      <c r="AU49" s="59"/>
      <c r="AV49" t="str">
        <f>AE49&amp;AV40</f>
        <v/>
      </c>
    </row>
    <row r="50" spans="2:48" x14ac:dyDescent="0.2">
      <c r="B50" t="str">
        <f>AI35&amp;" "&amp;AE35</f>
        <v xml:space="preserve"> </v>
      </c>
      <c r="C50">
        <f>AE35</f>
        <v>0</v>
      </c>
      <c r="D50" t="str">
        <f>$AH$3&amp;" "&amp;$AG35</f>
        <v xml:space="preserve"> </v>
      </c>
      <c r="E50">
        <f>AE38</f>
        <v>0</v>
      </c>
      <c r="F50" t="str">
        <f>AG38</f>
        <v/>
      </c>
      <c r="G50" t="str">
        <f>AI38</f>
        <v/>
      </c>
      <c r="H50" t="str">
        <f>AK38</f>
        <v/>
      </c>
      <c r="I50" t="str">
        <f>AN38</f>
        <v/>
      </c>
      <c r="J50" t="str">
        <f>AR38</f>
        <v/>
      </c>
      <c r="K50" t="str">
        <f>AK35</f>
        <v/>
      </c>
      <c r="L50" t="s">
        <v>46</v>
      </c>
      <c r="M50" t="str">
        <f>AM35</f>
        <v/>
      </c>
      <c r="N50" t="e">
        <f>VLOOKUP(D50,'Alle Teamleden'!F:P,11,0)</f>
        <v>#N/A</v>
      </c>
      <c r="O50">
        <f t="shared" si="14"/>
        <v>0</v>
      </c>
      <c r="P50" t="e">
        <f>VLOOKUP(O50,'Alle Teamleden'!Q:R,2,0)</f>
        <v>#N/A</v>
      </c>
      <c r="Q50" t="str">
        <f t="shared" si="15"/>
        <v/>
      </c>
      <c r="R50" t="str">
        <f t="shared" si="16"/>
        <v/>
      </c>
      <c r="S50" t="str">
        <f t="shared" si="17"/>
        <v/>
      </c>
      <c r="T50" t="str">
        <f t="shared" si="18"/>
        <v/>
      </c>
      <c r="U50" t="str">
        <f t="shared" si="19"/>
        <v/>
      </c>
      <c r="V50" t="str">
        <f t="shared" si="20"/>
        <v/>
      </c>
      <c r="W50">
        <f t="shared" si="21"/>
        <v>0</v>
      </c>
      <c r="X50" t="str">
        <f t="shared" si="22"/>
        <v/>
      </c>
      <c r="Y50" t="str">
        <f t="shared" si="23"/>
        <v/>
      </c>
      <c r="Z50" t="str">
        <f t="shared" si="24"/>
        <v/>
      </c>
      <c r="AA50" t="str">
        <f t="shared" si="25"/>
        <v/>
      </c>
      <c r="AB50" t="str">
        <f>IF(AE50&lt;&gt;"",VLOOKUP(C50,Hulpblad!B:D,3,0),"")</f>
        <v/>
      </c>
      <c r="AC50" s="4" t="str">
        <f t="shared" si="26"/>
        <v/>
      </c>
      <c r="AD50" t="str">
        <f t="shared" si="27"/>
        <v/>
      </c>
      <c r="AE50" s="27"/>
      <c r="AF50" s="12"/>
      <c r="AG50" s="74" t="str">
        <f>IF($AE50&lt;&gt;"",IF(ISNA(VLOOKUP($AE50,'Alle Teamleden'!Y:AC,2,0)),"N/A",VLOOKUP($AE50,'Alle Teamleden'!Y:AC,2,0)),"")</f>
        <v/>
      </c>
      <c r="AH50" s="75"/>
      <c r="AI50" s="76" t="str">
        <f>IF($AE50&lt;&gt;"",IF(ISNA(VLOOKUP($AE50,'Alle Teamleden'!Y:AC,3,0)),"N/A",VLOOKUP($AE50,'Alle Teamleden'!Y:AC,3,0)),"")</f>
        <v/>
      </c>
      <c r="AJ50" s="76"/>
      <c r="AK50" s="74" t="str">
        <f>IF($AE50&lt;&gt;"",IF(ISNA(VLOOKUP($AE50,'Alle Teamleden'!Y:AC,4,0)),"N/A",VLOOKUP($AE50,'Alle Teamleden'!Y:AC,4,0)),"")</f>
        <v/>
      </c>
      <c r="AL50" s="77"/>
      <c r="AM50" s="75"/>
      <c r="AN50" s="15" t="str">
        <f>IF($AE50&lt;&gt;"",IF(ISNA(VLOOKUP(AV50,Gemiddelde!A:D,4,0)),"N/B",VLOOKUP(AV50,Gemiddelde!A:D,4,0)),"")</f>
        <v/>
      </c>
      <c r="AO50" s="15" t="str">
        <f>IF($AE50&lt;&gt;"",IF(ISNA(VLOOKUP(AV50,Gemiddelde!A:E,5,0)),"N/B",IF(VLOOKUP(AV50,Gemiddelde!A:E,5,0)=0,AN50,VLOOKUP(AV50,Gemiddelde!A:E,5,0))),"")</f>
        <v/>
      </c>
      <c r="AP50" s="11" t="str">
        <f>IF($AE50&lt;&gt;"",IF(ISNA(VLOOKUP($AE50,'Alle Teamleden'!Y:AD,5,0)),"N/A",VLOOKUP($AE50,'Alle Teamleden'!Y:AD,5,0)),"")</f>
        <v/>
      </c>
      <c r="AQ50" s="57"/>
      <c r="AR50" s="58"/>
      <c r="AS50" s="58"/>
      <c r="AT50" s="58"/>
      <c r="AU50" s="59"/>
      <c r="AV50" t="str">
        <f>AE50&amp;AV40</f>
        <v/>
      </c>
    </row>
    <row r="51" spans="2:48" x14ac:dyDescent="0.2">
      <c r="B51" t="str">
        <f>AI35&amp;" "&amp;AE35</f>
        <v xml:space="preserve"> </v>
      </c>
      <c r="C51">
        <f>AE35</f>
        <v>0</v>
      </c>
      <c r="D51" t="str">
        <f>$AH$3&amp;" "&amp;$AG35</f>
        <v xml:space="preserve"> </v>
      </c>
      <c r="E51">
        <f>AE38</f>
        <v>0</v>
      </c>
      <c r="F51" t="str">
        <f>AG38</f>
        <v/>
      </c>
      <c r="G51" t="str">
        <f>AI38</f>
        <v/>
      </c>
      <c r="H51" t="str">
        <f>AK38</f>
        <v/>
      </c>
      <c r="I51" t="str">
        <f>AN38</f>
        <v/>
      </c>
      <c r="J51" t="str">
        <f>AR38</f>
        <v/>
      </c>
      <c r="K51" t="str">
        <f>AK35</f>
        <v/>
      </c>
      <c r="L51" t="s">
        <v>46</v>
      </c>
      <c r="M51" t="str">
        <f>AM35</f>
        <v/>
      </c>
      <c r="N51" t="e">
        <f>VLOOKUP(D51,'Alle Teamleden'!F:P,11,0)</f>
        <v>#N/A</v>
      </c>
      <c r="O51">
        <f t="shared" si="14"/>
        <v>0</v>
      </c>
      <c r="P51" t="e">
        <f>VLOOKUP(O51,'Alle Teamleden'!Q:R,2,0)</f>
        <v>#N/A</v>
      </c>
      <c r="Q51" t="str">
        <f t="shared" si="15"/>
        <v/>
      </c>
      <c r="R51" t="str">
        <f t="shared" si="16"/>
        <v/>
      </c>
      <c r="S51" t="str">
        <f t="shared" si="17"/>
        <v/>
      </c>
      <c r="T51" t="str">
        <f t="shared" si="18"/>
        <v/>
      </c>
      <c r="U51" t="str">
        <f t="shared" si="19"/>
        <v/>
      </c>
      <c r="V51" t="str">
        <f t="shared" si="20"/>
        <v/>
      </c>
      <c r="W51">
        <f t="shared" si="21"/>
        <v>0</v>
      </c>
      <c r="X51" t="str">
        <f t="shared" si="22"/>
        <v/>
      </c>
      <c r="Y51" t="str">
        <f t="shared" si="23"/>
        <v/>
      </c>
      <c r="Z51" t="str">
        <f t="shared" si="24"/>
        <v/>
      </c>
      <c r="AA51" t="str">
        <f t="shared" si="25"/>
        <v/>
      </c>
      <c r="AB51" t="str">
        <f>IF(AE51&lt;&gt;"",VLOOKUP(C51,Hulpblad!B:D,3,0),"")</f>
        <v/>
      </c>
      <c r="AC51" s="4" t="str">
        <f t="shared" si="26"/>
        <v/>
      </c>
      <c r="AD51" t="str">
        <f t="shared" si="27"/>
        <v/>
      </c>
      <c r="AE51" s="27"/>
      <c r="AF51" s="12"/>
      <c r="AG51" s="74" t="str">
        <f>IF($AE51&lt;&gt;"",IF(ISNA(VLOOKUP($AE51,'Alle Teamleden'!Y:AC,2,0)),"N/A",VLOOKUP($AE51,'Alle Teamleden'!Y:AC,2,0)),"")</f>
        <v/>
      </c>
      <c r="AH51" s="75"/>
      <c r="AI51" s="76" t="str">
        <f>IF($AE51&lt;&gt;"",IF(ISNA(VLOOKUP($AE51,'Alle Teamleden'!Y:AC,3,0)),"N/A",VLOOKUP($AE51,'Alle Teamleden'!Y:AC,3,0)),"")</f>
        <v/>
      </c>
      <c r="AJ51" s="76"/>
      <c r="AK51" s="74" t="str">
        <f>IF($AE51&lt;&gt;"",IF(ISNA(VLOOKUP($AE51,'Alle Teamleden'!Y:AC,4,0)),"N/A",VLOOKUP($AE51,'Alle Teamleden'!Y:AC,4,0)),"")</f>
        <v/>
      </c>
      <c r="AL51" s="77"/>
      <c r="AM51" s="75"/>
      <c r="AN51" s="15" t="str">
        <f>IF($AE51&lt;&gt;"",IF(ISNA(VLOOKUP(AV51,Gemiddelde!A:D,4,0)),"N/B",VLOOKUP(AV51,Gemiddelde!A:D,4,0)),"")</f>
        <v/>
      </c>
      <c r="AO51" s="15" t="str">
        <f>IF($AE51&lt;&gt;"",IF(ISNA(VLOOKUP(AV51,Gemiddelde!A:E,5,0)),"N/B",IF(VLOOKUP(AV51,Gemiddelde!A:E,5,0)=0,AN51,VLOOKUP(AV51,Gemiddelde!A:E,5,0))),"")</f>
        <v/>
      </c>
      <c r="AP51" s="11" t="str">
        <f>IF($AE51&lt;&gt;"",IF(ISNA(VLOOKUP($AE51,'Alle Teamleden'!Y:AD,5,0)),"N/A",VLOOKUP($AE51,'Alle Teamleden'!Y:AD,5,0)),"")</f>
        <v/>
      </c>
      <c r="AQ51" s="57"/>
      <c r="AR51" s="58"/>
      <c r="AS51" s="58"/>
      <c r="AT51" s="58"/>
      <c r="AU51" s="59"/>
      <c r="AV51" t="str">
        <f>AE51&amp;AV40</f>
        <v/>
      </c>
    </row>
    <row r="52" spans="2:48" ht="13.5" thickBot="1" x14ac:dyDescent="0.25">
      <c r="B52" t="str">
        <f>AI35&amp;" "&amp;AE35</f>
        <v xml:space="preserve"> </v>
      </c>
      <c r="C52">
        <f>AE35</f>
        <v>0</v>
      </c>
      <c r="D52" t="str">
        <f>$AH$3&amp;" "&amp;$AG35</f>
        <v xml:space="preserve"> </v>
      </c>
      <c r="E52">
        <f>AE38</f>
        <v>0</v>
      </c>
      <c r="F52" t="str">
        <f>AG38</f>
        <v/>
      </c>
      <c r="G52" t="str">
        <f>AI38</f>
        <v/>
      </c>
      <c r="H52" t="str">
        <f>AK38</f>
        <v/>
      </c>
      <c r="I52" t="str">
        <f>AN38</f>
        <v/>
      </c>
      <c r="J52" t="str">
        <f>AR38</f>
        <v/>
      </c>
      <c r="K52" t="str">
        <f>AK35</f>
        <v/>
      </c>
      <c r="L52" t="s">
        <v>46</v>
      </c>
      <c r="M52" t="str">
        <f>AM35</f>
        <v/>
      </c>
      <c r="N52" t="e">
        <f>VLOOKUP(D52,'Alle Teamleden'!F:P,11,0)</f>
        <v>#N/A</v>
      </c>
      <c r="O52">
        <f t="shared" si="14"/>
        <v>0</v>
      </c>
      <c r="P52" t="e">
        <f>VLOOKUP(O52,'Alle Teamleden'!Q:R,2,0)</f>
        <v>#N/A</v>
      </c>
      <c r="Q52" t="str">
        <f t="shared" si="15"/>
        <v/>
      </c>
      <c r="R52" t="str">
        <f t="shared" si="16"/>
        <v/>
      </c>
      <c r="S52" t="str">
        <f t="shared" si="17"/>
        <v/>
      </c>
      <c r="T52" t="str">
        <f t="shared" si="18"/>
        <v/>
      </c>
      <c r="U52" t="str">
        <f t="shared" si="19"/>
        <v/>
      </c>
      <c r="V52" t="str">
        <f t="shared" si="20"/>
        <v/>
      </c>
      <c r="W52">
        <f t="shared" si="21"/>
        <v>0</v>
      </c>
      <c r="X52" t="str">
        <f t="shared" si="22"/>
        <v/>
      </c>
      <c r="Y52" t="str">
        <f t="shared" si="23"/>
        <v/>
      </c>
      <c r="Z52" t="str">
        <f t="shared" si="24"/>
        <v/>
      </c>
      <c r="AA52" t="str">
        <f t="shared" si="25"/>
        <v/>
      </c>
      <c r="AB52" t="str">
        <f>IF(AE52&lt;&gt;"",VLOOKUP(C52,Hulpblad!B:D,3,0),"")</f>
        <v/>
      </c>
      <c r="AC52" s="4" t="str">
        <f t="shared" si="26"/>
        <v/>
      </c>
      <c r="AD52" t="str">
        <f t="shared" si="27"/>
        <v/>
      </c>
      <c r="AE52" s="28"/>
      <c r="AF52" s="13"/>
      <c r="AG52" s="89" t="str">
        <f>IF($AE52&lt;&gt;"",IF(ISNA(VLOOKUP($AE52,'Alle Teamleden'!Y:AC,2,0)),"N/A",VLOOKUP($AE52,'Alle Teamleden'!Y:AC,2,0)),"")</f>
        <v/>
      </c>
      <c r="AH52" s="91"/>
      <c r="AI52" s="92" t="str">
        <f>IF($AE52&lt;&gt;"",IF(ISNA(VLOOKUP($AE52,'Alle Teamleden'!Y:AC,3,0)),"N/A",VLOOKUP($AE52,'Alle Teamleden'!Y:AC,3,0)),"")</f>
        <v/>
      </c>
      <c r="AJ52" s="92"/>
      <c r="AK52" s="89" t="str">
        <f>IF($AE52&lt;&gt;"",IF(ISNA(VLOOKUP($AE52,'Alle Teamleden'!Y:AC,4,0)),"N/A",VLOOKUP($AE52,'Alle Teamleden'!Y:AC,4,0)),"")</f>
        <v/>
      </c>
      <c r="AL52" s="90"/>
      <c r="AM52" s="91"/>
      <c r="AN52" s="42" t="str">
        <f>IF($AE52&lt;&gt;"",IF(ISNA(VLOOKUP(AV52,Gemiddelde!A:D,4,0)),"N/B",VLOOKUP(AV52,Gemiddelde!A:D,4,0)),"")</f>
        <v/>
      </c>
      <c r="AO52" s="42" t="str">
        <f>IF($AE52&lt;&gt;"",IF(ISNA(VLOOKUP(AV52,Gemiddelde!A:E,5,0)),"N/B",IF(VLOOKUP(AV52,Gemiddelde!A:E,5,0)=0,AN52,VLOOKUP(AV52,Gemiddelde!A:E,5,0))),"")</f>
        <v/>
      </c>
      <c r="AP52" s="14" t="str">
        <f>IF($AE52&lt;&gt;"",IF(ISNA(VLOOKUP($AE52,'Alle Teamleden'!Y:AD,5,0)),"N/A",VLOOKUP($AE52,'Alle Teamleden'!Y:AD,5,0)),"")</f>
        <v/>
      </c>
      <c r="AQ52" s="60"/>
      <c r="AR52" s="61"/>
      <c r="AS52" s="61"/>
      <c r="AT52" s="61"/>
      <c r="AU52" s="62"/>
      <c r="AV52" t="str">
        <f>AE52&amp;AV40</f>
        <v/>
      </c>
    </row>
    <row r="53" spans="2:48" ht="13.5" thickBot="1" x14ac:dyDescent="0.25"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</row>
    <row r="54" spans="2:48" x14ac:dyDescent="0.2">
      <c r="AE54" s="79" t="s">
        <v>1202</v>
      </c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1"/>
    </row>
    <row r="55" spans="2:48" x14ac:dyDescent="0.2">
      <c r="AE55" s="82" t="s">
        <v>1203</v>
      </c>
      <c r="AF55" s="83"/>
      <c r="AG55" s="84" t="s">
        <v>1217</v>
      </c>
      <c r="AH55" s="83"/>
      <c r="AI55" s="85" t="s">
        <v>1227</v>
      </c>
      <c r="AJ55" s="86"/>
      <c r="AK55" s="85" t="s">
        <v>1212</v>
      </c>
      <c r="AL55" s="86"/>
      <c r="AM55" s="8" t="s">
        <v>1231</v>
      </c>
      <c r="AN55" s="9"/>
      <c r="AO55" s="85" t="s">
        <v>1223</v>
      </c>
      <c r="AP55" s="87"/>
      <c r="AQ55" s="87"/>
      <c r="AR55" s="87"/>
      <c r="AS55" s="87"/>
      <c r="AT55" s="87"/>
      <c r="AU55" s="88"/>
    </row>
    <row r="56" spans="2:48" x14ac:dyDescent="0.2">
      <c r="AE56" s="95"/>
      <c r="AF56" s="96"/>
      <c r="AG56" s="97"/>
      <c r="AH56" s="96"/>
      <c r="AI56" s="74" t="str">
        <f>IF($AE56&lt;&gt;"",VLOOKUP($AE56,Hulpblad!B:C,2,0),"")</f>
        <v/>
      </c>
      <c r="AJ56" s="75"/>
      <c r="AK56" s="93" t="str">
        <f>IF(AG56&lt;&gt;"",VLOOKUP(($AH$3&amp;" "&amp;AG56),'Alle Teamleden'!F:O,8,0),"")</f>
        <v/>
      </c>
      <c r="AL56" s="94"/>
      <c r="AM56" s="93" t="str">
        <f>IF(AG56&lt;&gt;"",VLOOKUP(($AH$3&amp;" "&amp;AG56),'Alle Teamleden'!F:O,10,0),"")</f>
        <v/>
      </c>
      <c r="AN56" s="94"/>
      <c r="AO56" s="97"/>
      <c r="AP56" s="127"/>
      <c r="AQ56" s="127"/>
      <c r="AR56" s="127"/>
      <c r="AS56" s="127"/>
      <c r="AT56" s="127"/>
      <c r="AU56" s="128"/>
    </row>
    <row r="57" spans="2:48" x14ac:dyDescent="0.2">
      <c r="AE57" s="107" t="s">
        <v>1204</v>
      </c>
      <c r="AF57" s="108"/>
      <c r="AG57" s="108"/>
      <c r="AH57" s="109"/>
      <c r="AI57" s="74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110"/>
    </row>
    <row r="58" spans="2:48" x14ac:dyDescent="0.2">
      <c r="AE58" s="72" t="s">
        <v>1205</v>
      </c>
      <c r="AF58" s="73"/>
      <c r="AG58" s="73" t="s">
        <v>1206</v>
      </c>
      <c r="AH58" s="73"/>
      <c r="AI58" s="73" t="s">
        <v>1208</v>
      </c>
      <c r="AJ58" s="73"/>
      <c r="AK58" s="73" t="s">
        <v>1207</v>
      </c>
      <c r="AL58" s="73"/>
      <c r="AM58" s="73"/>
      <c r="AN58" s="73" t="s">
        <v>1209</v>
      </c>
      <c r="AO58" s="73"/>
      <c r="AP58" s="73" t="s">
        <v>1210</v>
      </c>
      <c r="AQ58" s="73"/>
      <c r="AR58" s="111" t="s">
        <v>1211</v>
      </c>
      <c r="AS58" s="111"/>
      <c r="AT58" s="111"/>
      <c r="AU58" s="112"/>
    </row>
    <row r="59" spans="2:48" x14ac:dyDescent="0.2">
      <c r="AE59" s="27"/>
      <c r="AF59" s="41"/>
      <c r="AG59" s="76" t="str">
        <f>IF($AE59&lt;&gt;"",IF(ISNA(VLOOKUP($AE59,'Alle Teamleden'!G:L,2,0)),VLOOKUP($AE59,'Alle Teamleden'!Y:AB,2,0),VLOOKUP($AE59,'Alle Teamleden'!G:L,2,0)),"")</f>
        <v/>
      </c>
      <c r="AH59" s="76"/>
      <c r="AI59" s="76" t="str">
        <f>IF($AE59&lt;&gt;"",IF(ISNA(VLOOKUP($AE59,'Alle Teamleden'!G:L,3,0)),VLOOKUP($AE59,'Alle Teamleden'!Y:AB,3,0),VLOOKUP($AE59,'Alle Teamleden'!G:L,3,0)),"")</f>
        <v/>
      </c>
      <c r="AJ59" s="76"/>
      <c r="AK59" s="76" t="str">
        <f>IF($AE59&lt;&gt;"",IF(ISNA(VLOOKUP($AE59,'Alle Teamleden'!G:L,4,0)),VLOOKUP($AE59,'Alle Teamleden'!Y:AB,4,0),VLOOKUP($AE59,'Alle Teamleden'!G:L,4,0)),"")</f>
        <v/>
      </c>
      <c r="AL59" s="76"/>
      <c r="AM59" s="76"/>
      <c r="AN59" s="66" t="str">
        <f>IF($AE59&lt;&gt;"",IF(ISNA(VLOOKUP($AE59,'Alle Teamleden'!G:L,5,0)),VLOOKUP($AE59,'Alle Teamleden'!Y:AB,5,0),VLOOKUP($AE59,'Alle Teamleden'!G:L,5,0)),"")</f>
        <v/>
      </c>
      <c r="AO59" s="66"/>
      <c r="AP59" s="66"/>
      <c r="AQ59" s="66"/>
      <c r="AR59" s="67" t="str">
        <f>IF($AE59&lt;&gt;"",IF(ISNA(VLOOKUP($AE59,'Alle Teamleden'!G:L,6,0)),VLOOKUP($AE59,'Alle Teamleden'!Y:AB,6,0),VLOOKUP($AE59,'Alle Teamleden'!G:L,6,0)),"")</f>
        <v/>
      </c>
      <c r="AS59" s="67"/>
      <c r="AT59" s="67"/>
      <c r="AU59" s="68"/>
    </row>
    <row r="60" spans="2:48" x14ac:dyDescent="0.2"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1"/>
    </row>
    <row r="61" spans="2:48" ht="38.25" x14ac:dyDescent="0.2">
      <c r="AE61" s="72" t="s">
        <v>1213</v>
      </c>
      <c r="AF61" s="73"/>
      <c r="AG61" s="73" t="s">
        <v>1214</v>
      </c>
      <c r="AH61" s="73"/>
      <c r="AI61" s="73" t="s">
        <v>1215</v>
      </c>
      <c r="AJ61" s="73"/>
      <c r="AK61" s="73" t="s">
        <v>1216</v>
      </c>
      <c r="AL61" s="73"/>
      <c r="AM61" s="73"/>
      <c r="AN61" s="43" t="s">
        <v>2058</v>
      </c>
      <c r="AO61" s="43" t="s">
        <v>2059</v>
      </c>
      <c r="AP61" s="7" t="s">
        <v>1228</v>
      </c>
      <c r="AQ61" s="63" t="s">
        <v>2062</v>
      </c>
      <c r="AR61" s="64"/>
      <c r="AS61" s="64"/>
      <c r="AT61" s="64"/>
      <c r="AU61" s="65"/>
      <c r="AV61" t="str">
        <f>$AI56</f>
        <v/>
      </c>
    </row>
    <row r="62" spans="2:48" x14ac:dyDescent="0.2">
      <c r="B62" t="str">
        <f>AI56&amp;" "&amp;AE56</f>
        <v xml:space="preserve"> </v>
      </c>
      <c r="C62">
        <f>AE56</f>
        <v>0</v>
      </c>
      <c r="D62" t="str">
        <f>$AH$3&amp;" "&amp;$AG56</f>
        <v xml:space="preserve"> </v>
      </c>
      <c r="E62">
        <f>AE59</f>
        <v>0</v>
      </c>
      <c r="F62" t="str">
        <f>AG59</f>
        <v/>
      </c>
      <c r="G62" t="str">
        <f>AI59</f>
        <v/>
      </c>
      <c r="H62" t="str">
        <f>AK59</f>
        <v/>
      </c>
      <c r="I62" t="str">
        <f>AN59</f>
        <v/>
      </c>
      <c r="J62" t="str">
        <f>AR59</f>
        <v/>
      </c>
      <c r="K62" t="str">
        <f>AK56</f>
        <v/>
      </c>
      <c r="L62" t="s">
        <v>46</v>
      </c>
      <c r="M62" t="str">
        <f>AM56</f>
        <v/>
      </c>
      <c r="N62" t="e">
        <f>VLOOKUP(D62,'Alle Teamleden'!F:P,11,0)</f>
        <v>#N/A</v>
      </c>
      <c r="O62">
        <f>$AG$2</f>
        <v>0</v>
      </c>
      <c r="P62" t="e">
        <f>VLOOKUP(O62,'Alle Teamleden'!Q:R,2,0)</f>
        <v>#N/A</v>
      </c>
      <c r="Q62" t="str">
        <f>$AE$5</f>
        <v/>
      </c>
      <c r="R62" t="str">
        <f>$AI$5</f>
        <v/>
      </c>
      <c r="S62" t="str">
        <f>$AM$5</f>
        <v/>
      </c>
      <c r="T62" t="str">
        <f>$AN$5</f>
        <v/>
      </c>
      <c r="U62" t="str">
        <f>$AO$5</f>
        <v/>
      </c>
      <c r="V62" t="str">
        <f>$AR$5</f>
        <v/>
      </c>
      <c r="W62">
        <f>AE62</f>
        <v>0</v>
      </c>
      <c r="X62" t="str">
        <f>AG62</f>
        <v/>
      </c>
      <c r="Y62" t="str">
        <f>AI62</f>
        <v/>
      </c>
      <c r="Z62" t="str">
        <f>AK62</f>
        <v/>
      </c>
      <c r="AA62" t="str">
        <f>AO62</f>
        <v/>
      </c>
      <c r="AB62" t="str">
        <f>IF(AE62&lt;&gt;"",VLOOKUP(C62,Hulpblad!B:D,3,0),"")</f>
        <v/>
      </c>
      <c r="AC62" s="4" t="str">
        <f>AN62</f>
        <v/>
      </c>
      <c r="AD62" t="str">
        <f>AP62</f>
        <v/>
      </c>
      <c r="AE62" s="27"/>
      <c r="AF62" s="12"/>
      <c r="AG62" s="74" t="str">
        <f>IF($AE62&lt;&gt;"",IF(ISNA(VLOOKUP($AE62,'Alle Teamleden'!Y:AC,2,0)),"N/A",VLOOKUP($AE62,'Alle Teamleden'!Y:AC,2,0)),"")</f>
        <v/>
      </c>
      <c r="AH62" s="75"/>
      <c r="AI62" s="76" t="str">
        <f>IF($AE62&lt;&gt;"",IF(ISNA(VLOOKUP($AE62,'Alle Teamleden'!Y:AC,3,0)),"N/A",VLOOKUP($AE62,'Alle Teamleden'!Y:AC,3,0)),"")</f>
        <v/>
      </c>
      <c r="AJ62" s="76"/>
      <c r="AK62" s="74" t="str">
        <f>IF($AE62&lt;&gt;"",IF(ISNA(VLOOKUP($AE62,'Alle Teamleden'!Y:AC,4,0)),"N/A",VLOOKUP($AE62,'Alle Teamleden'!Y:AC,4,0)),"")</f>
        <v/>
      </c>
      <c r="AL62" s="77"/>
      <c r="AM62" s="75"/>
      <c r="AN62" s="15" t="str">
        <f>IF($AE62&lt;&gt;"",IF(ISNA(VLOOKUP(AV62,Gemiddelde!A:D,4,0)),"N/B",VLOOKUP(AV62,Gemiddelde!A:D,4,0)),"")</f>
        <v/>
      </c>
      <c r="AO62" s="15" t="str">
        <f>IF($AE62&lt;&gt;"",IF(ISNA(VLOOKUP(AV62,Gemiddelde!A:E,5,0)),"N/B",IF(VLOOKUP(AV62,Gemiddelde!A:E,5,0)=0,AN62,VLOOKUP(AV62,Gemiddelde!A:E,5,0))),"")</f>
        <v/>
      </c>
      <c r="AP62" s="11" t="str">
        <f>IF($AE62&lt;&gt;"",IF(ISNA(VLOOKUP($AE62,'Alle Teamleden'!Y:AD,5,0)),"N/A",VLOOKUP($AE62,'Alle Teamleden'!Y:AD,5,0)),"")</f>
        <v/>
      </c>
      <c r="AQ62" s="57"/>
      <c r="AR62" s="58"/>
      <c r="AS62" s="58"/>
      <c r="AT62" s="58"/>
      <c r="AU62" s="59"/>
      <c r="AV62" t="str">
        <f>AE62&amp;AV61</f>
        <v/>
      </c>
    </row>
    <row r="63" spans="2:48" x14ac:dyDescent="0.2">
      <c r="B63" t="str">
        <f>AI56&amp;" "&amp;AE56</f>
        <v xml:space="preserve"> </v>
      </c>
      <c r="C63">
        <f>AE56</f>
        <v>0</v>
      </c>
      <c r="D63" t="str">
        <f>$AH$3&amp;" "&amp;$AG56</f>
        <v xml:space="preserve"> </v>
      </c>
      <c r="E63">
        <f>AE59</f>
        <v>0</v>
      </c>
      <c r="F63" t="str">
        <f>AG59</f>
        <v/>
      </c>
      <c r="G63" t="str">
        <f>AI59</f>
        <v/>
      </c>
      <c r="H63" t="str">
        <f>AK59</f>
        <v/>
      </c>
      <c r="I63" t="str">
        <f>AN59</f>
        <v/>
      </c>
      <c r="J63" t="str">
        <f>AR59</f>
        <v/>
      </c>
      <c r="K63" t="str">
        <f>AK56</f>
        <v/>
      </c>
      <c r="L63" t="s">
        <v>46</v>
      </c>
      <c r="M63" t="str">
        <f>AM56</f>
        <v/>
      </c>
      <c r="N63" t="e">
        <f>VLOOKUP(D63,'Alle Teamleden'!F:P,11,0)</f>
        <v>#N/A</v>
      </c>
      <c r="O63">
        <f t="shared" ref="O63:O73" si="28">$AG$2</f>
        <v>0</v>
      </c>
      <c r="P63" t="e">
        <f>VLOOKUP(O63,'Alle Teamleden'!Q:R,2,0)</f>
        <v>#N/A</v>
      </c>
      <c r="Q63" t="str">
        <f t="shared" ref="Q63:Q73" si="29">$AE$5</f>
        <v/>
      </c>
      <c r="R63" t="str">
        <f t="shared" ref="R63:R73" si="30">$AI$5</f>
        <v/>
      </c>
      <c r="S63" t="str">
        <f t="shared" ref="S63:S73" si="31">$AM$5</f>
        <v/>
      </c>
      <c r="T63" t="str">
        <f t="shared" ref="T63:T73" si="32">$AN$5</f>
        <v/>
      </c>
      <c r="U63" t="str">
        <f t="shared" ref="U63:U73" si="33">$AO$5</f>
        <v/>
      </c>
      <c r="V63" t="str">
        <f t="shared" ref="V63:V73" si="34">$AR$5</f>
        <v/>
      </c>
      <c r="W63">
        <f t="shared" ref="W63:W73" si="35">AE63</f>
        <v>0</v>
      </c>
      <c r="X63" t="str">
        <f t="shared" ref="X63:X73" si="36">AG63</f>
        <v/>
      </c>
      <c r="Y63" t="str">
        <f t="shared" ref="Y63:Y73" si="37">AI63</f>
        <v/>
      </c>
      <c r="Z63" t="str">
        <f t="shared" ref="Z63:Z73" si="38">AK63</f>
        <v/>
      </c>
      <c r="AA63" t="str">
        <f t="shared" ref="AA63:AA73" si="39">AO63</f>
        <v/>
      </c>
      <c r="AB63" t="str">
        <f>IF(AE63&lt;&gt;"",VLOOKUP(C63,Hulpblad!B:D,3,0),"")</f>
        <v/>
      </c>
      <c r="AC63" s="4" t="str">
        <f t="shared" ref="AC63:AC73" si="40">AN63</f>
        <v/>
      </c>
      <c r="AD63" t="str">
        <f t="shared" ref="AD63:AD73" si="41">AP63</f>
        <v/>
      </c>
      <c r="AE63" s="27"/>
      <c r="AF63" s="12"/>
      <c r="AG63" s="74" t="str">
        <f>IF($AE63&lt;&gt;"",IF(ISNA(VLOOKUP($AE63,'Alle Teamleden'!Y:AC,2,0)),"N/A",VLOOKUP($AE63,'Alle Teamleden'!Y:AC,2,0)),"")</f>
        <v/>
      </c>
      <c r="AH63" s="75"/>
      <c r="AI63" s="76" t="str">
        <f>IF($AE63&lt;&gt;"",IF(ISNA(VLOOKUP($AE63,'Alle Teamleden'!Y:AC,3,0)),"N/A",VLOOKUP($AE63,'Alle Teamleden'!Y:AC,3,0)),"")</f>
        <v/>
      </c>
      <c r="AJ63" s="76"/>
      <c r="AK63" s="74" t="str">
        <f>IF($AE63&lt;&gt;"",IF(ISNA(VLOOKUP($AE63,'Alle Teamleden'!Y:AC,4,0)),"N/A",VLOOKUP($AE63,'Alle Teamleden'!Y:AC,4,0)),"")</f>
        <v/>
      </c>
      <c r="AL63" s="77"/>
      <c r="AM63" s="75"/>
      <c r="AN63" s="15" t="str">
        <f>IF($AE63&lt;&gt;"",IF(ISNA(VLOOKUP(AV63,Gemiddelde!A:D,4,0)),"N/B",VLOOKUP(AV63,Gemiddelde!A:D,4,0)),"")</f>
        <v/>
      </c>
      <c r="AO63" s="15" t="str">
        <f>IF($AE63&lt;&gt;"",IF(ISNA(VLOOKUP(AV63,Gemiddelde!A:E,5,0)),"N/B",IF(VLOOKUP(AV63,Gemiddelde!A:E,5,0)=0,AN63,VLOOKUP(AV63,Gemiddelde!A:E,5,0))),"")</f>
        <v/>
      </c>
      <c r="AP63" s="11" t="str">
        <f>IF($AE63&lt;&gt;"",IF(ISNA(VLOOKUP($AE63,'Alle Teamleden'!Y:AD,5,0)),"N/A",VLOOKUP($AE63,'Alle Teamleden'!Y:AD,5,0)),"")</f>
        <v/>
      </c>
      <c r="AQ63" s="57"/>
      <c r="AR63" s="58"/>
      <c r="AS63" s="58"/>
      <c r="AT63" s="58"/>
      <c r="AU63" s="59"/>
      <c r="AV63" t="str">
        <f>AE63&amp;AV61</f>
        <v/>
      </c>
    </row>
    <row r="64" spans="2:48" x14ac:dyDescent="0.2">
      <c r="B64" t="str">
        <f>AI56&amp;" "&amp;AE56</f>
        <v xml:space="preserve"> </v>
      </c>
      <c r="C64">
        <f>AE56</f>
        <v>0</v>
      </c>
      <c r="D64" t="str">
        <f>$AH$3&amp;" "&amp;$AG56</f>
        <v xml:space="preserve"> </v>
      </c>
      <c r="E64">
        <f>AE59</f>
        <v>0</v>
      </c>
      <c r="F64" t="str">
        <f>AG59</f>
        <v/>
      </c>
      <c r="G64" t="str">
        <f>AI59</f>
        <v/>
      </c>
      <c r="H64" t="str">
        <f>AK59</f>
        <v/>
      </c>
      <c r="I64" t="str">
        <f>AN59</f>
        <v/>
      </c>
      <c r="J64" t="str">
        <f>AR59</f>
        <v/>
      </c>
      <c r="K64" t="str">
        <f>AK56</f>
        <v/>
      </c>
      <c r="L64" t="s">
        <v>46</v>
      </c>
      <c r="M64" t="str">
        <f>AM56</f>
        <v/>
      </c>
      <c r="N64" t="e">
        <f>VLOOKUP(D64,'Alle Teamleden'!F:P,11,0)</f>
        <v>#N/A</v>
      </c>
      <c r="O64">
        <f t="shared" si="28"/>
        <v>0</v>
      </c>
      <c r="P64" t="e">
        <f>VLOOKUP(O64,'Alle Teamleden'!Q:R,2,0)</f>
        <v>#N/A</v>
      </c>
      <c r="Q64" t="str">
        <f t="shared" si="29"/>
        <v/>
      </c>
      <c r="R64" t="str">
        <f t="shared" si="30"/>
        <v/>
      </c>
      <c r="S64" t="str">
        <f t="shared" si="31"/>
        <v/>
      </c>
      <c r="T64" t="str">
        <f t="shared" si="32"/>
        <v/>
      </c>
      <c r="U64" t="str">
        <f t="shared" si="33"/>
        <v/>
      </c>
      <c r="V64" t="str">
        <f t="shared" si="34"/>
        <v/>
      </c>
      <c r="W64">
        <f t="shared" si="35"/>
        <v>0</v>
      </c>
      <c r="X64" t="str">
        <f t="shared" si="36"/>
        <v/>
      </c>
      <c r="Y64" t="str">
        <f t="shared" si="37"/>
        <v/>
      </c>
      <c r="Z64" t="str">
        <f t="shared" si="38"/>
        <v/>
      </c>
      <c r="AA64" t="str">
        <f t="shared" si="39"/>
        <v/>
      </c>
      <c r="AB64" t="str">
        <f>IF(AE64&lt;&gt;"",VLOOKUP(C64,Hulpblad!B:D,3,0),"")</f>
        <v/>
      </c>
      <c r="AC64" s="4" t="str">
        <f t="shared" si="40"/>
        <v/>
      </c>
      <c r="AD64" t="str">
        <f t="shared" si="41"/>
        <v/>
      </c>
      <c r="AE64" s="27"/>
      <c r="AF64" s="12"/>
      <c r="AG64" s="74" t="str">
        <f>IF($AE64&lt;&gt;"",IF(ISNA(VLOOKUP($AE64,'Alle Teamleden'!Y:AC,2,0)),"N/A",VLOOKUP($AE64,'Alle Teamleden'!Y:AC,2,0)),"")</f>
        <v/>
      </c>
      <c r="AH64" s="75"/>
      <c r="AI64" s="76" t="str">
        <f>IF($AE64&lt;&gt;"",IF(ISNA(VLOOKUP($AE64,'Alle Teamleden'!Y:AC,3,0)),"N/A",VLOOKUP($AE64,'Alle Teamleden'!Y:AC,3,0)),"")</f>
        <v/>
      </c>
      <c r="AJ64" s="76"/>
      <c r="AK64" s="74" t="str">
        <f>IF($AE64&lt;&gt;"",IF(ISNA(VLOOKUP($AE64,'Alle Teamleden'!Y:AC,4,0)),"N/A",VLOOKUP($AE64,'Alle Teamleden'!Y:AC,4,0)),"")</f>
        <v/>
      </c>
      <c r="AL64" s="77"/>
      <c r="AM64" s="75"/>
      <c r="AN64" s="15" t="str">
        <f>IF($AE64&lt;&gt;"",IF(ISNA(VLOOKUP(AV64,Gemiddelde!A:D,4,0)),"N/B",VLOOKUP(AV64,Gemiddelde!A:D,4,0)),"")</f>
        <v/>
      </c>
      <c r="AO64" s="15" t="str">
        <f>IF($AE64&lt;&gt;"",IF(ISNA(VLOOKUP(AV64,Gemiddelde!A:E,5,0)),"N/B",IF(VLOOKUP(AV64,Gemiddelde!A:E,5,0)=0,AN64,VLOOKUP(AV64,Gemiddelde!A:E,5,0))),"")</f>
        <v/>
      </c>
      <c r="AP64" s="11" t="str">
        <f>IF($AE64&lt;&gt;"",IF(ISNA(VLOOKUP($AE64,'Alle Teamleden'!Y:AD,5,0)),"N/A",VLOOKUP($AE64,'Alle Teamleden'!Y:AD,5,0)),"")</f>
        <v/>
      </c>
      <c r="AQ64" s="57"/>
      <c r="AR64" s="58"/>
      <c r="AS64" s="58"/>
      <c r="AT64" s="58"/>
      <c r="AU64" s="59"/>
      <c r="AV64" t="str">
        <f>AE64&amp;AV61</f>
        <v/>
      </c>
    </row>
    <row r="65" spans="2:48" x14ac:dyDescent="0.2">
      <c r="B65" t="str">
        <f>AI56&amp;" "&amp;AE56</f>
        <v xml:space="preserve"> </v>
      </c>
      <c r="C65">
        <f>AE56</f>
        <v>0</v>
      </c>
      <c r="D65" t="str">
        <f>$AH$3&amp;" "&amp;$AG56</f>
        <v xml:space="preserve"> </v>
      </c>
      <c r="E65">
        <f>AE59</f>
        <v>0</v>
      </c>
      <c r="F65" t="str">
        <f>AG59</f>
        <v/>
      </c>
      <c r="G65" t="str">
        <f>AI59</f>
        <v/>
      </c>
      <c r="H65" t="str">
        <f>AK59</f>
        <v/>
      </c>
      <c r="I65" t="str">
        <f>AN59</f>
        <v/>
      </c>
      <c r="J65" t="str">
        <f>AR59</f>
        <v/>
      </c>
      <c r="K65" t="str">
        <f>AK56</f>
        <v/>
      </c>
      <c r="L65" t="s">
        <v>46</v>
      </c>
      <c r="M65" t="str">
        <f>AM56</f>
        <v/>
      </c>
      <c r="N65" t="e">
        <f>VLOOKUP(D65,'Alle Teamleden'!F:P,11,0)</f>
        <v>#N/A</v>
      </c>
      <c r="O65">
        <f t="shared" si="28"/>
        <v>0</v>
      </c>
      <c r="P65" t="e">
        <f>VLOOKUP(O65,'Alle Teamleden'!Q:R,2,0)</f>
        <v>#N/A</v>
      </c>
      <c r="Q65" t="str">
        <f t="shared" si="29"/>
        <v/>
      </c>
      <c r="R65" t="str">
        <f t="shared" si="30"/>
        <v/>
      </c>
      <c r="S65" t="str">
        <f t="shared" si="31"/>
        <v/>
      </c>
      <c r="T65" t="str">
        <f t="shared" si="32"/>
        <v/>
      </c>
      <c r="U65" t="str">
        <f t="shared" si="33"/>
        <v/>
      </c>
      <c r="V65" t="str">
        <f t="shared" si="34"/>
        <v/>
      </c>
      <c r="W65">
        <f t="shared" si="35"/>
        <v>0</v>
      </c>
      <c r="X65" t="str">
        <f t="shared" si="36"/>
        <v/>
      </c>
      <c r="Y65" t="str">
        <f t="shared" si="37"/>
        <v/>
      </c>
      <c r="Z65" t="str">
        <f t="shared" si="38"/>
        <v/>
      </c>
      <c r="AA65" t="str">
        <f t="shared" si="39"/>
        <v/>
      </c>
      <c r="AB65" t="str">
        <f>IF(AE65&lt;&gt;"",VLOOKUP(C65,Hulpblad!B:D,3,0),"")</f>
        <v/>
      </c>
      <c r="AC65" s="4" t="str">
        <f t="shared" si="40"/>
        <v/>
      </c>
      <c r="AD65" t="str">
        <f t="shared" si="41"/>
        <v/>
      </c>
      <c r="AE65" s="27"/>
      <c r="AF65" s="12"/>
      <c r="AG65" s="74" t="str">
        <f>IF($AE65&lt;&gt;"",IF(ISNA(VLOOKUP($AE65,'Alle Teamleden'!Y:AC,2,0)),"N/A",VLOOKUP($AE65,'Alle Teamleden'!Y:AC,2,0)),"")</f>
        <v/>
      </c>
      <c r="AH65" s="75"/>
      <c r="AI65" s="76" t="str">
        <f>IF($AE65&lt;&gt;"",IF(ISNA(VLOOKUP($AE65,'Alle Teamleden'!Y:AC,3,0)),"N/A",VLOOKUP($AE65,'Alle Teamleden'!Y:AC,3,0)),"")</f>
        <v/>
      </c>
      <c r="AJ65" s="76"/>
      <c r="AK65" s="74" t="str">
        <f>IF($AE65&lt;&gt;"",IF(ISNA(VLOOKUP($AE65,'Alle Teamleden'!Y:AC,4,0)),"N/A",VLOOKUP($AE65,'Alle Teamleden'!Y:AC,4,0)),"")</f>
        <v/>
      </c>
      <c r="AL65" s="77"/>
      <c r="AM65" s="75"/>
      <c r="AN65" s="15" t="str">
        <f>IF($AE65&lt;&gt;"",IF(ISNA(VLOOKUP(AV65,Gemiddelde!A:D,4,0)),"N/B",VLOOKUP(AV65,Gemiddelde!A:D,4,0)),"")</f>
        <v/>
      </c>
      <c r="AO65" s="15" t="str">
        <f>IF($AE65&lt;&gt;"",IF(ISNA(VLOOKUP(AV65,Gemiddelde!A:E,5,0)),"N/B",IF(VLOOKUP(AV65,Gemiddelde!A:E,5,0)=0,AN65,VLOOKUP(AV65,Gemiddelde!A:E,5,0))),"")</f>
        <v/>
      </c>
      <c r="AP65" s="11" t="str">
        <f>IF($AE65&lt;&gt;"",IF(ISNA(VLOOKUP($AE65,'Alle Teamleden'!Y:AD,5,0)),"N/A",VLOOKUP($AE65,'Alle Teamleden'!Y:AD,5,0)),"")</f>
        <v/>
      </c>
      <c r="AQ65" s="57"/>
      <c r="AR65" s="58"/>
      <c r="AS65" s="58"/>
      <c r="AT65" s="58"/>
      <c r="AU65" s="59"/>
      <c r="AV65" t="str">
        <f>AE65&amp;AV61</f>
        <v/>
      </c>
    </row>
    <row r="66" spans="2:48" x14ac:dyDescent="0.2">
      <c r="B66" t="str">
        <f>AI56&amp;" "&amp;AE56</f>
        <v xml:space="preserve"> </v>
      </c>
      <c r="C66">
        <f>AE56</f>
        <v>0</v>
      </c>
      <c r="D66" t="str">
        <f>$AH$3&amp;" "&amp;$AG56</f>
        <v xml:space="preserve"> </v>
      </c>
      <c r="E66">
        <f>AE59</f>
        <v>0</v>
      </c>
      <c r="F66" t="str">
        <f>AG59</f>
        <v/>
      </c>
      <c r="G66" t="str">
        <f>AI59</f>
        <v/>
      </c>
      <c r="H66" t="str">
        <f>AK59</f>
        <v/>
      </c>
      <c r="I66" t="str">
        <f>AN59</f>
        <v/>
      </c>
      <c r="J66" t="str">
        <f>AR59</f>
        <v/>
      </c>
      <c r="K66" t="str">
        <f>AK56</f>
        <v/>
      </c>
      <c r="L66" t="s">
        <v>46</v>
      </c>
      <c r="M66" t="str">
        <f>AM56</f>
        <v/>
      </c>
      <c r="N66" t="e">
        <f>VLOOKUP(D66,'Alle Teamleden'!F:P,11,0)</f>
        <v>#N/A</v>
      </c>
      <c r="O66">
        <f t="shared" si="28"/>
        <v>0</v>
      </c>
      <c r="P66" t="e">
        <f>VLOOKUP(O66,'Alle Teamleden'!Q:R,2,0)</f>
        <v>#N/A</v>
      </c>
      <c r="Q66" t="str">
        <f t="shared" si="29"/>
        <v/>
      </c>
      <c r="R66" t="str">
        <f t="shared" si="30"/>
        <v/>
      </c>
      <c r="S66" t="str">
        <f t="shared" si="31"/>
        <v/>
      </c>
      <c r="T66" t="str">
        <f t="shared" si="32"/>
        <v/>
      </c>
      <c r="U66" t="str">
        <f t="shared" si="33"/>
        <v/>
      </c>
      <c r="V66" t="str">
        <f t="shared" si="34"/>
        <v/>
      </c>
      <c r="W66">
        <f t="shared" si="35"/>
        <v>0</v>
      </c>
      <c r="X66" t="str">
        <f t="shared" si="36"/>
        <v/>
      </c>
      <c r="Y66" t="str">
        <f t="shared" si="37"/>
        <v/>
      </c>
      <c r="Z66" t="str">
        <f t="shared" si="38"/>
        <v/>
      </c>
      <c r="AA66" t="str">
        <f t="shared" si="39"/>
        <v/>
      </c>
      <c r="AB66" t="str">
        <f>IF(AE66&lt;&gt;"",VLOOKUP(C66,Hulpblad!B:D,3,0),"")</f>
        <v/>
      </c>
      <c r="AC66" s="4" t="str">
        <f t="shared" si="40"/>
        <v/>
      </c>
      <c r="AD66" t="str">
        <f t="shared" si="41"/>
        <v/>
      </c>
      <c r="AE66" s="27"/>
      <c r="AF66" s="12"/>
      <c r="AG66" s="74" t="str">
        <f>IF($AE66&lt;&gt;"",IF(ISNA(VLOOKUP($AE66,'Alle Teamleden'!Y:AC,2,0)),"N/A",VLOOKUP($AE66,'Alle Teamleden'!Y:AC,2,0)),"")</f>
        <v/>
      </c>
      <c r="AH66" s="75"/>
      <c r="AI66" s="76" t="str">
        <f>IF($AE66&lt;&gt;"",IF(ISNA(VLOOKUP($AE66,'Alle Teamleden'!Y:AC,3,0)),"N/A",VLOOKUP($AE66,'Alle Teamleden'!Y:AC,3,0)),"")</f>
        <v/>
      </c>
      <c r="AJ66" s="76"/>
      <c r="AK66" s="74" t="str">
        <f>IF($AE66&lt;&gt;"",IF(ISNA(VLOOKUP($AE66,'Alle Teamleden'!Y:AC,4,0)),"N/A",VLOOKUP($AE66,'Alle Teamleden'!Y:AC,4,0)),"")</f>
        <v/>
      </c>
      <c r="AL66" s="77"/>
      <c r="AM66" s="75"/>
      <c r="AN66" s="15" t="str">
        <f>IF($AE66&lt;&gt;"",IF(ISNA(VLOOKUP(AV66,Gemiddelde!A:D,4,0)),"N/B",VLOOKUP(AV66,Gemiddelde!A:D,4,0)),"")</f>
        <v/>
      </c>
      <c r="AO66" s="15" t="str">
        <f>IF($AE66&lt;&gt;"",IF(ISNA(VLOOKUP(AV66,Gemiddelde!A:E,5,0)),"N/B",IF(VLOOKUP(AV66,Gemiddelde!A:E,5,0)=0,AN66,VLOOKUP(AV66,Gemiddelde!A:E,5,0))),"")</f>
        <v/>
      </c>
      <c r="AP66" s="11" t="str">
        <f>IF($AE66&lt;&gt;"",IF(ISNA(VLOOKUP($AE66,'Alle Teamleden'!Y:AD,5,0)),"N/A",VLOOKUP($AE66,'Alle Teamleden'!Y:AD,5,0)),"")</f>
        <v/>
      </c>
      <c r="AQ66" s="57"/>
      <c r="AR66" s="58"/>
      <c r="AS66" s="58"/>
      <c r="AT66" s="58"/>
      <c r="AU66" s="59"/>
      <c r="AV66" t="str">
        <f>AE66&amp;AV61</f>
        <v/>
      </c>
    </row>
    <row r="67" spans="2:48" x14ac:dyDescent="0.2">
      <c r="B67" t="str">
        <f>AI56&amp;" "&amp;AE56</f>
        <v xml:space="preserve"> </v>
      </c>
      <c r="C67">
        <f>AE56</f>
        <v>0</v>
      </c>
      <c r="D67" t="str">
        <f>$AH$3&amp;" "&amp;$AG56</f>
        <v xml:space="preserve"> </v>
      </c>
      <c r="E67">
        <f>AE59</f>
        <v>0</v>
      </c>
      <c r="F67" t="str">
        <f>AG59</f>
        <v/>
      </c>
      <c r="G67" t="str">
        <f>AI59</f>
        <v/>
      </c>
      <c r="H67" t="str">
        <f>AK59</f>
        <v/>
      </c>
      <c r="I67" t="str">
        <f>AN59</f>
        <v/>
      </c>
      <c r="J67" t="str">
        <f>AR59</f>
        <v/>
      </c>
      <c r="K67" t="str">
        <f>AK56</f>
        <v/>
      </c>
      <c r="L67" t="s">
        <v>46</v>
      </c>
      <c r="M67" t="str">
        <f>AM56</f>
        <v/>
      </c>
      <c r="N67" t="e">
        <f>VLOOKUP(D67,'Alle Teamleden'!F:P,11,0)</f>
        <v>#N/A</v>
      </c>
      <c r="O67">
        <f t="shared" si="28"/>
        <v>0</v>
      </c>
      <c r="P67" t="e">
        <f>VLOOKUP(O67,'Alle Teamleden'!Q:R,2,0)</f>
        <v>#N/A</v>
      </c>
      <c r="Q67" t="str">
        <f t="shared" si="29"/>
        <v/>
      </c>
      <c r="R67" t="str">
        <f t="shared" si="30"/>
        <v/>
      </c>
      <c r="S67" t="str">
        <f t="shared" si="31"/>
        <v/>
      </c>
      <c r="T67" t="str">
        <f t="shared" si="32"/>
        <v/>
      </c>
      <c r="U67" t="str">
        <f t="shared" si="33"/>
        <v/>
      </c>
      <c r="V67" t="str">
        <f t="shared" si="34"/>
        <v/>
      </c>
      <c r="W67">
        <f t="shared" si="35"/>
        <v>0</v>
      </c>
      <c r="X67" t="str">
        <f t="shared" si="36"/>
        <v/>
      </c>
      <c r="Y67" t="str">
        <f t="shared" si="37"/>
        <v/>
      </c>
      <c r="Z67" t="str">
        <f t="shared" si="38"/>
        <v/>
      </c>
      <c r="AA67" t="str">
        <f t="shared" si="39"/>
        <v/>
      </c>
      <c r="AB67" t="str">
        <f>IF(AE67&lt;&gt;"",VLOOKUP(C67,Hulpblad!B:D,3,0),"")</f>
        <v/>
      </c>
      <c r="AC67" s="4" t="str">
        <f t="shared" si="40"/>
        <v/>
      </c>
      <c r="AD67" t="str">
        <f t="shared" si="41"/>
        <v/>
      </c>
      <c r="AE67" s="27"/>
      <c r="AF67" s="12"/>
      <c r="AG67" s="74" t="str">
        <f>IF($AE67&lt;&gt;"",IF(ISNA(VLOOKUP($AE67,'Alle Teamleden'!Y:AC,2,0)),"N/A",VLOOKUP($AE67,'Alle Teamleden'!Y:AC,2,0)),"")</f>
        <v/>
      </c>
      <c r="AH67" s="75"/>
      <c r="AI67" s="76" t="str">
        <f>IF($AE67&lt;&gt;"",IF(ISNA(VLOOKUP($AE67,'Alle Teamleden'!Y:AC,3,0)),"N/A",VLOOKUP($AE67,'Alle Teamleden'!Y:AC,3,0)),"")</f>
        <v/>
      </c>
      <c r="AJ67" s="76"/>
      <c r="AK67" s="74" t="str">
        <f>IF($AE67&lt;&gt;"",IF(ISNA(VLOOKUP($AE67,'Alle Teamleden'!Y:AC,4,0)),"N/A",VLOOKUP($AE67,'Alle Teamleden'!Y:AC,4,0)),"")</f>
        <v/>
      </c>
      <c r="AL67" s="77"/>
      <c r="AM67" s="75"/>
      <c r="AN67" s="15" t="str">
        <f>IF($AE67&lt;&gt;"",IF(ISNA(VLOOKUP(AV67,Gemiddelde!A:D,4,0)),"N/B",VLOOKUP(AV67,Gemiddelde!A:D,4,0)),"")</f>
        <v/>
      </c>
      <c r="AO67" s="15" t="str">
        <f>IF($AE67&lt;&gt;"",IF(ISNA(VLOOKUP(AV67,Gemiddelde!A:E,5,0)),"N/B",IF(VLOOKUP(AV67,Gemiddelde!A:E,5,0)=0,AN67,VLOOKUP(AV67,Gemiddelde!A:E,5,0))),"")</f>
        <v/>
      </c>
      <c r="AP67" s="11" t="str">
        <f>IF($AE67&lt;&gt;"",IF(ISNA(VLOOKUP($AE67,'Alle Teamleden'!Y:AD,5,0)),"N/A",VLOOKUP($AE67,'Alle Teamleden'!Y:AD,5,0)),"")</f>
        <v/>
      </c>
      <c r="AQ67" s="57"/>
      <c r="AR67" s="58"/>
      <c r="AS67" s="58"/>
      <c r="AT67" s="58"/>
      <c r="AU67" s="59"/>
      <c r="AV67" t="str">
        <f>AE67&amp;AV61</f>
        <v/>
      </c>
    </row>
    <row r="68" spans="2:48" x14ac:dyDescent="0.2">
      <c r="B68" t="str">
        <f>AI56&amp;" "&amp;AE56</f>
        <v xml:space="preserve"> </v>
      </c>
      <c r="C68">
        <f>AE56</f>
        <v>0</v>
      </c>
      <c r="D68" t="str">
        <f>$AH$3&amp;" "&amp;$AG56</f>
        <v xml:space="preserve"> </v>
      </c>
      <c r="E68">
        <f>AE59</f>
        <v>0</v>
      </c>
      <c r="F68" t="str">
        <f>AG59</f>
        <v/>
      </c>
      <c r="G68" t="str">
        <f>AI59</f>
        <v/>
      </c>
      <c r="H68" t="str">
        <f>AK59</f>
        <v/>
      </c>
      <c r="I68" t="str">
        <f>AN59</f>
        <v/>
      </c>
      <c r="J68" t="str">
        <f>AR59</f>
        <v/>
      </c>
      <c r="K68" t="str">
        <f>AK56</f>
        <v/>
      </c>
      <c r="L68" t="s">
        <v>46</v>
      </c>
      <c r="M68" t="str">
        <f>AM56</f>
        <v/>
      </c>
      <c r="N68" t="e">
        <f>VLOOKUP(D68,'Alle Teamleden'!F:P,11,0)</f>
        <v>#N/A</v>
      </c>
      <c r="O68">
        <f t="shared" si="28"/>
        <v>0</v>
      </c>
      <c r="P68" t="e">
        <f>VLOOKUP(O68,'Alle Teamleden'!Q:R,2,0)</f>
        <v>#N/A</v>
      </c>
      <c r="Q68" t="str">
        <f t="shared" si="29"/>
        <v/>
      </c>
      <c r="R68" t="str">
        <f t="shared" si="30"/>
        <v/>
      </c>
      <c r="S68" t="str">
        <f t="shared" si="31"/>
        <v/>
      </c>
      <c r="T68" t="str">
        <f t="shared" si="32"/>
        <v/>
      </c>
      <c r="U68" t="str">
        <f t="shared" si="33"/>
        <v/>
      </c>
      <c r="V68" t="str">
        <f t="shared" si="34"/>
        <v/>
      </c>
      <c r="W68">
        <f t="shared" si="35"/>
        <v>0</v>
      </c>
      <c r="X68" t="str">
        <f t="shared" si="36"/>
        <v/>
      </c>
      <c r="Y68" t="str">
        <f t="shared" si="37"/>
        <v/>
      </c>
      <c r="Z68" t="str">
        <f t="shared" si="38"/>
        <v/>
      </c>
      <c r="AA68" t="str">
        <f t="shared" si="39"/>
        <v/>
      </c>
      <c r="AB68" t="str">
        <f>IF(AE68&lt;&gt;"",VLOOKUP(C68,Hulpblad!B:D,3,0),"")</f>
        <v/>
      </c>
      <c r="AC68" s="4" t="str">
        <f t="shared" si="40"/>
        <v/>
      </c>
      <c r="AD68" t="str">
        <f t="shared" si="41"/>
        <v/>
      </c>
      <c r="AE68" s="27"/>
      <c r="AF68" s="12"/>
      <c r="AG68" s="74" t="str">
        <f>IF($AE68&lt;&gt;"",IF(ISNA(VLOOKUP($AE68,'Alle Teamleden'!Y:AC,2,0)),"N/A",VLOOKUP($AE68,'Alle Teamleden'!Y:AC,2,0)),"")</f>
        <v/>
      </c>
      <c r="AH68" s="75"/>
      <c r="AI68" s="76" t="str">
        <f>IF($AE68&lt;&gt;"",IF(ISNA(VLOOKUP($AE68,'Alle Teamleden'!Y:AC,3,0)),"N/A",VLOOKUP($AE68,'Alle Teamleden'!Y:AC,3,0)),"")</f>
        <v/>
      </c>
      <c r="AJ68" s="76"/>
      <c r="AK68" s="74" t="str">
        <f>IF($AE68&lt;&gt;"",IF(ISNA(VLOOKUP($AE68,'Alle Teamleden'!Y:AC,4,0)),"N/A",VLOOKUP($AE68,'Alle Teamleden'!Y:AC,4,0)),"")</f>
        <v/>
      </c>
      <c r="AL68" s="77"/>
      <c r="AM68" s="75"/>
      <c r="AN68" s="15" t="str">
        <f>IF($AE68&lt;&gt;"",IF(ISNA(VLOOKUP(AV68,Gemiddelde!A:D,4,0)),"N/B",VLOOKUP(AV68,Gemiddelde!A:D,4,0)),"")</f>
        <v/>
      </c>
      <c r="AO68" s="15" t="str">
        <f>IF($AE68&lt;&gt;"",IF(ISNA(VLOOKUP(AV68,Gemiddelde!A:E,5,0)),"N/B",IF(VLOOKUP(AV68,Gemiddelde!A:E,5,0)=0,AN68,VLOOKUP(AV68,Gemiddelde!A:E,5,0))),"")</f>
        <v/>
      </c>
      <c r="AP68" s="11" t="str">
        <f>IF($AE68&lt;&gt;"",IF(ISNA(VLOOKUP($AE68,'Alle Teamleden'!Y:AD,5,0)),"N/A",VLOOKUP($AE68,'Alle Teamleden'!Y:AD,5,0)),"")</f>
        <v/>
      </c>
      <c r="AQ68" s="57"/>
      <c r="AR68" s="58"/>
      <c r="AS68" s="58"/>
      <c r="AT68" s="58"/>
      <c r="AU68" s="59"/>
      <c r="AV68" t="str">
        <f>AE68&amp;AV61</f>
        <v/>
      </c>
    </row>
    <row r="69" spans="2:48" x14ac:dyDescent="0.2">
      <c r="B69" t="str">
        <f>AI56&amp;" "&amp;AE56</f>
        <v xml:space="preserve"> </v>
      </c>
      <c r="C69">
        <f>AE56</f>
        <v>0</v>
      </c>
      <c r="D69" t="str">
        <f>$AH$3&amp;" "&amp;$AG56</f>
        <v xml:space="preserve"> </v>
      </c>
      <c r="E69">
        <f>AE59</f>
        <v>0</v>
      </c>
      <c r="F69" t="str">
        <f>AG59</f>
        <v/>
      </c>
      <c r="G69" t="str">
        <f>AI59</f>
        <v/>
      </c>
      <c r="H69" t="str">
        <f>AK59</f>
        <v/>
      </c>
      <c r="I69" t="str">
        <f>AN59</f>
        <v/>
      </c>
      <c r="J69" t="str">
        <f>AR59</f>
        <v/>
      </c>
      <c r="K69" t="str">
        <f>AK56</f>
        <v/>
      </c>
      <c r="L69" t="s">
        <v>46</v>
      </c>
      <c r="M69" t="str">
        <f>AM56</f>
        <v/>
      </c>
      <c r="N69" t="e">
        <f>VLOOKUP(D69,'Alle Teamleden'!F:P,11,0)</f>
        <v>#N/A</v>
      </c>
      <c r="O69">
        <f t="shared" si="28"/>
        <v>0</v>
      </c>
      <c r="P69" t="e">
        <f>VLOOKUP(O69,'Alle Teamleden'!Q:R,2,0)</f>
        <v>#N/A</v>
      </c>
      <c r="Q69" t="str">
        <f t="shared" si="29"/>
        <v/>
      </c>
      <c r="R69" t="str">
        <f t="shared" si="30"/>
        <v/>
      </c>
      <c r="S69" t="str">
        <f t="shared" si="31"/>
        <v/>
      </c>
      <c r="T69" t="str">
        <f t="shared" si="32"/>
        <v/>
      </c>
      <c r="U69" t="str">
        <f t="shared" si="33"/>
        <v/>
      </c>
      <c r="V69" t="str">
        <f t="shared" si="34"/>
        <v/>
      </c>
      <c r="W69">
        <f t="shared" si="35"/>
        <v>0</v>
      </c>
      <c r="X69" t="str">
        <f t="shared" si="36"/>
        <v/>
      </c>
      <c r="Y69" t="str">
        <f t="shared" si="37"/>
        <v/>
      </c>
      <c r="Z69" t="str">
        <f t="shared" si="38"/>
        <v/>
      </c>
      <c r="AA69" t="str">
        <f t="shared" si="39"/>
        <v/>
      </c>
      <c r="AB69" t="str">
        <f>IF(AE69&lt;&gt;"",VLOOKUP(C69,Hulpblad!B:D,3,0),"")</f>
        <v/>
      </c>
      <c r="AC69" s="4" t="str">
        <f t="shared" si="40"/>
        <v/>
      </c>
      <c r="AD69" t="str">
        <f t="shared" si="41"/>
        <v/>
      </c>
      <c r="AE69" s="27"/>
      <c r="AF69" s="12"/>
      <c r="AG69" s="74" t="str">
        <f>IF($AE69&lt;&gt;"",IF(ISNA(VLOOKUP($AE69,'Alle Teamleden'!Y:AC,2,0)),"N/A",VLOOKUP($AE69,'Alle Teamleden'!Y:AC,2,0)),"")</f>
        <v/>
      </c>
      <c r="AH69" s="75"/>
      <c r="AI69" s="76" t="str">
        <f>IF($AE69&lt;&gt;"",IF(ISNA(VLOOKUP($AE69,'Alle Teamleden'!Y:AC,3,0)),"N/A",VLOOKUP($AE69,'Alle Teamleden'!Y:AC,3,0)),"")</f>
        <v/>
      </c>
      <c r="AJ69" s="76"/>
      <c r="AK69" s="74" t="str">
        <f>IF($AE69&lt;&gt;"",IF(ISNA(VLOOKUP($AE69,'Alle Teamleden'!Y:AC,4,0)),"N/A",VLOOKUP($AE69,'Alle Teamleden'!Y:AC,4,0)),"")</f>
        <v/>
      </c>
      <c r="AL69" s="77"/>
      <c r="AM69" s="75"/>
      <c r="AN69" s="15" t="str">
        <f>IF($AE69&lt;&gt;"",IF(ISNA(VLOOKUP(AV69,Gemiddelde!A:D,4,0)),"N/B",VLOOKUP(AV69,Gemiddelde!A:D,4,0)),"")</f>
        <v/>
      </c>
      <c r="AO69" s="15" t="str">
        <f>IF($AE69&lt;&gt;"",IF(ISNA(VLOOKUP(AV69,Gemiddelde!A:E,5,0)),"N/B",IF(VLOOKUP(AV69,Gemiddelde!A:E,5,0)=0,AN69,VLOOKUP(AV69,Gemiddelde!A:E,5,0))),"")</f>
        <v/>
      </c>
      <c r="AP69" s="11" t="str">
        <f>IF($AE69&lt;&gt;"",IF(ISNA(VLOOKUP($AE69,'Alle Teamleden'!Y:AD,5,0)),"N/A",VLOOKUP($AE69,'Alle Teamleden'!Y:AD,5,0)),"")</f>
        <v/>
      </c>
      <c r="AQ69" s="57"/>
      <c r="AR69" s="58"/>
      <c r="AS69" s="58"/>
      <c r="AT69" s="58"/>
      <c r="AU69" s="59"/>
      <c r="AV69" t="str">
        <f>AE69&amp;AV61</f>
        <v/>
      </c>
    </row>
    <row r="70" spans="2:48" x14ac:dyDescent="0.2">
      <c r="B70" t="str">
        <f>AI56&amp;" "&amp;AE56</f>
        <v xml:space="preserve"> </v>
      </c>
      <c r="C70">
        <f>AE56</f>
        <v>0</v>
      </c>
      <c r="D70" t="str">
        <f>$AH$3&amp;" "&amp;$AG56</f>
        <v xml:space="preserve"> </v>
      </c>
      <c r="E70">
        <f>AE59</f>
        <v>0</v>
      </c>
      <c r="F70" t="str">
        <f>AG59</f>
        <v/>
      </c>
      <c r="G70" t="str">
        <f>AI59</f>
        <v/>
      </c>
      <c r="H70" t="str">
        <f>AK59</f>
        <v/>
      </c>
      <c r="I70" t="str">
        <f>AN59</f>
        <v/>
      </c>
      <c r="J70" t="str">
        <f>AR59</f>
        <v/>
      </c>
      <c r="K70" t="str">
        <f>AK56</f>
        <v/>
      </c>
      <c r="L70" t="s">
        <v>46</v>
      </c>
      <c r="M70" t="str">
        <f>AM56</f>
        <v/>
      </c>
      <c r="N70" t="e">
        <f>VLOOKUP(D70,'Alle Teamleden'!F:P,11,0)</f>
        <v>#N/A</v>
      </c>
      <c r="O70">
        <f t="shared" si="28"/>
        <v>0</v>
      </c>
      <c r="P70" t="e">
        <f>VLOOKUP(O70,'Alle Teamleden'!Q:R,2,0)</f>
        <v>#N/A</v>
      </c>
      <c r="Q70" t="str">
        <f t="shared" si="29"/>
        <v/>
      </c>
      <c r="R70" t="str">
        <f t="shared" si="30"/>
        <v/>
      </c>
      <c r="S70" t="str">
        <f t="shared" si="31"/>
        <v/>
      </c>
      <c r="T70" t="str">
        <f t="shared" si="32"/>
        <v/>
      </c>
      <c r="U70" t="str">
        <f t="shared" si="33"/>
        <v/>
      </c>
      <c r="V70" t="str">
        <f t="shared" si="34"/>
        <v/>
      </c>
      <c r="W70">
        <f t="shared" si="35"/>
        <v>0</v>
      </c>
      <c r="X70" t="str">
        <f t="shared" si="36"/>
        <v/>
      </c>
      <c r="Y70" t="str">
        <f t="shared" si="37"/>
        <v/>
      </c>
      <c r="Z70" t="str">
        <f t="shared" si="38"/>
        <v/>
      </c>
      <c r="AA70" t="str">
        <f t="shared" si="39"/>
        <v/>
      </c>
      <c r="AB70" t="str">
        <f>IF(AE70&lt;&gt;"",VLOOKUP(C70,Hulpblad!B:D,3,0),"")</f>
        <v/>
      </c>
      <c r="AC70" s="4" t="str">
        <f t="shared" si="40"/>
        <v/>
      </c>
      <c r="AD70" t="str">
        <f t="shared" si="41"/>
        <v/>
      </c>
      <c r="AE70" s="27"/>
      <c r="AF70" s="12"/>
      <c r="AG70" s="74" t="str">
        <f>IF($AE70&lt;&gt;"",IF(ISNA(VLOOKUP($AE70,'Alle Teamleden'!Y:AC,2,0)),"N/A",VLOOKUP($AE70,'Alle Teamleden'!Y:AC,2,0)),"")</f>
        <v/>
      </c>
      <c r="AH70" s="75"/>
      <c r="AI70" s="76" t="str">
        <f>IF($AE70&lt;&gt;"",IF(ISNA(VLOOKUP($AE70,'Alle Teamleden'!Y:AC,3,0)),"N/A",VLOOKUP($AE70,'Alle Teamleden'!Y:AC,3,0)),"")</f>
        <v/>
      </c>
      <c r="AJ70" s="76"/>
      <c r="AK70" s="74" t="str">
        <f>IF($AE70&lt;&gt;"",IF(ISNA(VLOOKUP($AE70,'Alle Teamleden'!Y:AC,4,0)),"N/A",VLOOKUP($AE70,'Alle Teamleden'!Y:AC,4,0)),"")</f>
        <v/>
      </c>
      <c r="AL70" s="77"/>
      <c r="AM70" s="75"/>
      <c r="AN70" s="15" t="str">
        <f>IF($AE70&lt;&gt;"",IF(ISNA(VLOOKUP(AV70,Gemiddelde!A:D,4,0)),"N/B",VLOOKUP(AV70,Gemiddelde!A:D,4,0)),"")</f>
        <v/>
      </c>
      <c r="AO70" s="15" t="str">
        <f>IF($AE70&lt;&gt;"",IF(ISNA(VLOOKUP(AV70,Gemiddelde!A:E,5,0)),"N/B",IF(VLOOKUP(AV70,Gemiddelde!A:E,5,0)=0,AN70,VLOOKUP(AV70,Gemiddelde!A:E,5,0))),"")</f>
        <v/>
      </c>
      <c r="AP70" s="11" t="str">
        <f>IF($AE70&lt;&gt;"",IF(ISNA(VLOOKUP($AE70,'Alle Teamleden'!Y:AD,5,0)),"N/A",VLOOKUP($AE70,'Alle Teamleden'!Y:AD,5,0)),"")</f>
        <v/>
      </c>
      <c r="AQ70" s="57"/>
      <c r="AR70" s="58"/>
      <c r="AS70" s="58"/>
      <c r="AT70" s="58"/>
      <c r="AU70" s="59"/>
      <c r="AV70" t="str">
        <f>AE70&amp;AV61</f>
        <v/>
      </c>
    </row>
    <row r="71" spans="2:48" x14ac:dyDescent="0.2">
      <c r="B71" t="str">
        <f>AI56&amp;" "&amp;AE56</f>
        <v xml:space="preserve"> </v>
      </c>
      <c r="C71">
        <f>AE56</f>
        <v>0</v>
      </c>
      <c r="D71" t="str">
        <f>$AH$3&amp;" "&amp;$AG56</f>
        <v xml:space="preserve"> </v>
      </c>
      <c r="E71">
        <f>AE59</f>
        <v>0</v>
      </c>
      <c r="F71" t="str">
        <f>AG59</f>
        <v/>
      </c>
      <c r="G71" t="str">
        <f>AI59</f>
        <v/>
      </c>
      <c r="H71" t="str">
        <f>AK59</f>
        <v/>
      </c>
      <c r="I71" t="str">
        <f>AN59</f>
        <v/>
      </c>
      <c r="J71" t="str">
        <f>AR59</f>
        <v/>
      </c>
      <c r="K71" t="str">
        <f>AK56</f>
        <v/>
      </c>
      <c r="L71" t="s">
        <v>46</v>
      </c>
      <c r="M71" t="str">
        <f>AM56</f>
        <v/>
      </c>
      <c r="N71" t="e">
        <f>VLOOKUP(D71,'Alle Teamleden'!F:P,11,0)</f>
        <v>#N/A</v>
      </c>
      <c r="O71">
        <f t="shared" si="28"/>
        <v>0</v>
      </c>
      <c r="P71" t="e">
        <f>VLOOKUP(O71,'Alle Teamleden'!Q:R,2,0)</f>
        <v>#N/A</v>
      </c>
      <c r="Q71" t="str">
        <f t="shared" si="29"/>
        <v/>
      </c>
      <c r="R71" t="str">
        <f t="shared" si="30"/>
        <v/>
      </c>
      <c r="S71" t="str">
        <f t="shared" si="31"/>
        <v/>
      </c>
      <c r="T71" t="str">
        <f t="shared" si="32"/>
        <v/>
      </c>
      <c r="U71" t="str">
        <f t="shared" si="33"/>
        <v/>
      </c>
      <c r="V71" t="str">
        <f t="shared" si="34"/>
        <v/>
      </c>
      <c r="W71">
        <f t="shared" si="35"/>
        <v>0</v>
      </c>
      <c r="X71" t="str">
        <f t="shared" si="36"/>
        <v/>
      </c>
      <c r="Y71" t="str">
        <f t="shared" si="37"/>
        <v/>
      </c>
      <c r="Z71" t="str">
        <f t="shared" si="38"/>
        <v/>
      </c>
      <c r="AA71" t="str">
        <f t="shared" si="39"/>
        <v/>
      </c>
      <c r="AB71" t="str">
        <f>IF(AE71&lt;&gt;"",VLOOKUP(C71,Hulpblad!B:D,3,0),"")</f>
        <v/>
      </c>
      <c r="AC71" s="4" t="str">
        <f t="shared" si="40"/>
        <v/>
      </c>
      <c r="AD71" t="str">
        <f t="shared" si="41"/>
        <v/>
      </c>
      <c r="AE71" s="27"/>
      <c r="AF71" s="12"/>
      <c r="AG71" s="74" t="str">
        <f>IF($AE71&lt;&gt;"",IF(ISNA(VLOOKUP($AE71,'Alle Teamleden'!Y:AC,2,0)),"N/A",VLOOKUP($AE71,'Alle Teamleden'!Y:AC,2,0)),"")</f>
        <v/>
      </c>
      <c r="AH71" s="75"/>
      <c r="AI71" s="76" t="str">
        <f>IF($AE71&lt;&gt;"",IF(ISNA(VLOOKUP($AE71,'Alle Teamleden'!Y:AC,3,0)),"N/A",VLOOKUP($AE71,'Alle Teamleden'!Y:AC,3,0)),"")</f>
        <v/>
      </c>
      <c r="AJ71" s="76"/>
      <c r="AK71" s="74" t="str">
        <f>IF($AE71&lt;&gt;"",IF(ISNA(VLOOKUP($AE71,'Alle Teamleden'!Y:AC,4,0)),"N/A",VLOOKUP($AE71,'Alle Teamleden'!Y:AC,4,0)),"")</f>
        <v/>
      </c>
      <c r="AL71" s="77"/>
      <c r="AM71" s="75"/>
      <c r="AN71" s="15" t="str">
        <f>IF($AE71&lt;&gt;"",IF(ISNA(VLOOKUP(AV71,Gemiddelde!A:D,4,0)),"N/B",VLOOKUP(AV71,Gemiddelde!A:D,4,0)),"")</f>
        <v/>
      </c>
      <c r="AO71" s="15" t="str">
        <f>IF($AE71&lt;&gt;"",IF(ISNA(VLOOKUP(AV71,Gemiddelde!A:E,5,0)),"N/B",IF(VLOOKUP(AV71,Gemiddelde!A:E,5,0)=0,AN71,VLOOKUP(AV71,Gemiddelde!A:E,5,0))),"")</f>
        <v/>
      </c>
      <c r="AP71" s="11" t="str">
        <f>IF($AE71&lt;&gt;"",IF(ISNA(VLOOKUP($AE71,'Alle Teamleden'!Y:AD,5,0)),"N/A",VLOOKUP($AE71,'Alle Teamleden'!Y:AD,5,0)),"")</f>
        <v/>
      </c>
      <c r="AQ71" s="57"/>
      <c r="AR71" s="58"/>
      <c r="AS71" s="58"/>
      <c r="AT71" s="58"/>
      <c r="AU71" s="59"/>
      <c r="AV71" t="str">
        <f>AE71&amp;AV61</f>
        <v/>
      </c>
    </row>
    <row r="72" spans="2:48" x14ac:dyDescent="0.2">
      <c r="B72" t="str">
        <f>AI56&amp;" "&amp;AE56</f>
        <v xml:space="preserve"> </v>
      </c>
      <c r="C72">
        <f>AE56</f>
        <v>0</v>
      </c>
      <c r="D72" t="str">
        <f>$AH$3&amp;" "&amp;$AG56</f>
        <v xml:space="preserve"> </v>
      </c>
      <c r="E72">
        <f>AE59</f>
        <v>0</v>
      </c>
      <c r="F72" t="str">
        <f>AG59</f>
        <v/>
      </c>
      <c r="G72" t="str">
        <f>AI59</f>
        <v/>
      </c>
      <c r="H72" t="str">
        <f>AK59</f>
        <v/>
      </c>
      <c r="I72" t="str">
        <f>AN59</f>
        <v/>
      </c>
      <c r="J72" t="str">
        <f>AR59</f>
        <v/>
      </c>
      <c r="K72" t="str">
        <f>AK56</f>
        <v/>
      </c>
      <c r="L72" t="s">
        <v>46</v>
      </c>
      <c r="M72" t="str">
        <f>AM56</f>
        <v/>
      </c>
      <c r="N72" t="e">
        <f>VLOOKUP(D72,'Alle Teamleden'!F:P,11,0)</f>
        <v>#N/A</v>
      </c>
      <c r="O72">
        <f t="shared" si="28"/>
        <v>0</v>
      </c>
      <c r="P72" t="e">
        <f>VLOOKUP(O72,'Alle Teamleden'!Q:R,2,0)</f>
        <v>#N/A</v>
      </c>
      <c r="Q72" t="str">
        <f t="shared" si="29"/>
        <v/>
      </c>
      <c r="R72" t="str">
        <f t="shared" si="30"/>
        <v/>
      </c>
      <c r="S72" t="str">
        <f t="shared" si="31"/>
        <v/>
      </c>
      <c r="T72" t="str">
        <f t="shared" si="32"/>
        <v/>
      </c>
      <c r="U72" t="str">
        <f t="shared" si="33"/>
        <v/>
      </c>
      <c r="V72" t="str">
        <f t="shared" si="34"/>
        <v/>
      </c>
      <c r="W72">
        <f t="shared" si="35"/>
        <v>0</v>
      </c>
      <c r="X72" t="str">
        <f t="shared" si="36"/>
        <v/>
      </c>
      <c r="Y72" t="str">
        <f t="shared" si="37"/>
        <v/>
      </c>
      <c r="Z72" t="str">
        <f t="shared" si="38"/>
        <v/>
      </c>
      <c r="AA72" t="str">
        <f t="shared" si="39"/>
        <v/>
      </c>
      <c r="AB72" t="str">
        <f>IF(AE72&lt;&gt;"",VLOOKUP(C72,Hulpblad!B:D,3,0),"")</f>
        <v/>
      </c>
      <c r="AC72" s="4" t="str">
        <f t="shared" si="40"/>
        <v/>
      </c>
      <c r="AD72" t="str">
        <f t="shared" si="41"/>
        <v/>
      </c>
      <c r="AE72" s="27"/>
      <c r="AF72" s="12"/>
      <c r="AG72" s="74" t="str">
        <f>IF($AE72&lt;&gt;"",IF(ISNA(VLOOKUP($AE72,'Alle Teamleden'!Y:AC,2,0)),"N/A",VLOOKUP($AE72,'Alle Teamleden'!Y:AC,2,0)),"")</f>
        <v/>
      </c>
      <c r="AH72" s="75"/>
      <c r="AI72" s="76" t="str">
        <f>IF($AE72&lt;&gt;"",IF(ISNA(VLOOKUP($AE72,'Alle Teamleden'!Y:AC,3,0)),"N/A",VLOOKUP($AE72,'Alle Teamleden'!Y:AC,3,0)),"")</f>
        <v/>
      </c>
      <c r="AJ72" s="76"/>
      <c r="AK72" s="74" t="str">
        <f>IF($AE72&lt;&gt;"",IF(ISNA(VLOOKUP($AE72,'Alle Teamleden'!Y:AC,4,0)),"N/A",VLOOKUP($AE72,'Alle Teamleden'!Y:AC,4,0)),"")</f>
        <v/>
      </c>
      <c r="AL72" s="77"/>
      <c r="AM72" s="75"/>
      <c r="AN72" s="15" t="str">
        <f>IF($AE72&lt;&gt;"",IF(ISNA(VLOOKUP(AV72,Gemiddelde!A:D,4,0)),"N/B",VLOOKUP(AV72,Gemiddelde!A:D,4,0)),"")</f>
        <v/>
      </c>
      <c r="AO72" s="15" t="str">
        <f>IF($AE72&lt;&gt;"",IF(ISNA(VLOOKUP(AV72,Gemiddelde!A:E,5,0)),"N/B",IF(VLOOKUP(AV72,Gemiddelde!A:E,5,0)=0,AN72,VLOOKUP(AV72,Gemiddelde!A:E,5,0))),"")</f>
        <v/>
      </c>
      <c r="AP72" s="11" t="str">
        <f>IF($AE72&lt;&gt;"",IF(ISNA(VLOOKUP($AE72,'Alle Teamleden'!Y:AD,5,0)),"N/A",VLOOKUP($AE72,'Alle Teamleden'!Y:AD,5,0)),"")</f>
        <v/>
      </c>
      <c r="AQ72" s="57"/>
      <c r="AR72" s="58"/>
      <c r="AS72" s="58"/>
      <c r="AT72" s="58"/>
      <c r="AU72" s="59"/>
      <c r="AV72" t="str">
        <f>AE72&amp;AV61</f>
        <v/>
      </c>
    </row>
    <row r="73" spans="2:48" ht="13.5" thickBot="1" x14ac:dyDescent="0.25">
      <c r="B73" t="str">
        <f>AI56&amp;" "&amp;AE56</f>
        <v xml:space="preserve"> </v>
      </c>
      <c r="C73">
        <f>AE56</f>
        <v>0</v>
      </c>
      <c r="D73" t="str">
        <f>$AH$3&amp;" "&amp;$AG56</f>
        <v xml:space="preserve"> </v>
      </c>
      <c r="E73">
        <f>AE59</f>
        <v>0</v>
      </c>
      <c r="F73" t="str">
        <f>AG59</f>
        <v/>
      </c>
      <c r="G73" t="str">
        <f>AI59</f>
        <v/>
      </c>
      <c r="H73" t="str">
        <f>AK59</f>
        <v/>
      </c>
      <c r="I73" t="str">
        <f>AN59</f>
        <v/>
      </c>
      <c r="J73" t="str">
        <f>AR59</f>
        <v/>
      </c>
      <c r="K73" t="str">
        <f>AK56</f>
        <v/>
      </c>
      <c r="L73" t="s">
        <v>46</v>
      </c>
      <c r="M73" t="str">
        <f>AM56</f>
        <v/>
      </c>
      <c r="N73" t="e">
        <f>VLOOKUP(D73,'Alle Teamleden'!F:P,11,0)</f>
        <v>#N/A</v>
      </c>
      <c r="O73">
        <f t="shared" si="28"/>
        <v>0</v>
      </c>
      <c r="P73" t="e">
        <f>VLOOKUP(O73,'Alle Teamleden'!Q:R,2,0)</f>
        <v>#N/A</v>
      </c>
      <c r="Q73" t="str">
        <f t="shared" si="29"/>
        <v/>
      </c>
      <c r="R73" t="str">
        <f t="shared" si="30"/>
        <v/>
      </c>
      <c r="S73" t="str">
        <f t="shared" si="31"/>
        <v/>
      </c>
      <c r="T73" t="str">
        <f t="shared" si="32"/>
        <v/>
      </c>
      <c r="U73" t="str">
        <f t="shared" si="33"/>
        <v/>
      </c>
      <c r="V73" t="str">
        <f t="shared" si="34"/>
        <v/>
      </c>
      <c r="W73">
        <f t="shared" si="35"/>
        <v>0</v>
      </c>
      <c r="X73" t="str">
        <f t="shared" si="36"/>
        <v/>
      </c>
      <c r="Y73" t="str">
        <f t="shared" si="37"/>
        <v/>
      </c>
      <c r="Z73" t="str">
        <f t="shared" si="38"/>
        <v/>
      </c>
      <c r="AA73" t="str">
        <f t="shared" si="39"/>
        <v/>
      </c>
      <c r="AB73" t="str">
        <f>IF(AE73&lt;&gt;"",VLOOKUP(C73,Hulpblad!B:D,3,0),"")</f>
        <v/>
      </c>
      <c r="AC73" s="4" t="str">
        <f t="shared" si="40"/>
        <v/>
      </c>
      <c r="AD73" t="str">
        <f t="shared" si="41"/>
        <v/>
      </c>
      <c r="AE73" s="28"/>
      <c r="AF73" s="13"/>
      <c r="AG73" s="89" t="str">
        <f>IF($AE73&lt;&gt;"",IF(ISNA(VLOOKUP($AE73,'Alle Teamleden'!Y:AC,2,0)),"N/A",VLOOKUP($AE73,'Alle Teamleden'!Y:AC,2,0)),"")</f>
        <v/>
      </c>
      <c r="AH73" s="91"/>
      <c r="AI73" s="92" t="str">
        <f>IF($AE73&lt;&gt;"",IF(ISNA(VLOOKUP($AE73,'Alle Teamleden'!Y:AC,3,0)),"N/A",VLOOKUP($AE73,'Alle Teamleden'!Y:AC,3,0)),"")</f>
        <v/>
      </c>
      <c r="AJ73" s="92"/>
      <c r="AK73" s="89" t="str">
        <f>IF($AE73&lt;&gt;"",IF(ISNA(VLOOKUP($AE73,'Alle Teamleden'!Y:AC,4,0)),"N/A",VLOOKUP($AE73,'Alle Teamleden'!Y:AC,4,0)),"")</f>
        <v/>
      </c>
      <c r="AL73" s="90"/>
      <c r="AM73" s="91"/>
      <c r="AN73" s="42" t="str">
        <f>IF($AE73&lt;&gt;"",IF(ISNA(VLOOKUP(AV73,Gemiddelde!A:D,4,0)),"N/B",VLOOKUP(AV73,Gemiddelde!A:D,4,0)),"")</f>
        <v/>
      </c>
      <c r="AO73" s="42" t="str">
        <f>IF($AE73&lt;&gt;"",IF(ISNA(VLOOKUP(AV73,Gemiddelde!A:E,5,0)),"N/B",IF(VLOOKUP(AV73,Gemiddelde!A:E,5,0)=0,AN73,VLOOKUP(AV73,Gemiddelde!A:E,5,0))),"")</f>
        <v/>
      </c>
      <c r="AP73" s="14" t="str">
        <f>IF($AE73&lt;&gt;"",IF(ISNA(VLOOKUP($AE73,'Alle Teamleden'!Y:AD,5,0)),"N/A",VLOOKUP($AE73,'Alle Teamleden'!Y:AD,5,0)),"")</f>
        <v/>
      </c>
      <c r="AQ73" s="60"/>
      <c r="AR73" s="61"/>
      <c r="AS73" s="61"/>
      <c r="AT73" s="61"/>
      <c r="AU73" s="62"/>
      <c r="AV73" t="str">
        <f>AE73&amp;AV61</f>
        <v/>
      </c>
    </row>
    <row r="74" spans="2:48" ht="13.5" thickBot="1" x14ac:dyDescent="0.25"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</row>
    <row r="75" spans="2:48" x14ac:dyDescent="0.2">
      <c r="AE75" s="79" t="s">
        <v>1202</v>
      </c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1"/>
    </row>
    <row r="76" spans="2:48" x14ac:dyDescent="0.2">
      <c r="AE76" s="82" t="s">
        <v>1203</v>
      </c>
      <c r="AF76" s="83"/>
      <c r="AG76" s="84" t="s">
        <v>1217</v>
      </c>
      <c r="AH76" s="83"/>
      <c r="AI76" s="85" t="s">
        <v>1227</v>
      </c>
      <c r="AJ76" s="86"/>
      <c r="AK76" s="85" t="s">
        <v>1212</v>
      </c>
      <c r="AL76" s="86"/>
      <c r="AM76" s="8" t="s">
        <v>1231</v>
      </c>
      <c r="AN76" s="9"/>
      <c r="AO76" s="85" t="s">
        <v>1223</v>
      </c>
      <c r="AP76" s="87"/>
      <c r="AQ76" s="87"/>
      <c r="AR76" s="87"/>
      <c r="AS76" s="87"/>
      <c r="AT76" s="87"/>
      <c r="AU76" s="88"/>
    </row>
    <row r="77" spans="2:48" x14ac:dyDescent="0.2">
      <c r="AE77" s="95"/>
      <c r="AF77" s="96"/>
      <c r="AG77" s="97"/>
      <c r="AH77" s="96"/>
      <c r="AI77" s="74" t="str">
        <f>IF($AE77&lt;&gt;"",VLOOKUP($AE77,Hulpblad!B:C,2,0),"")</f>
        <v/>
      </c>
      <c r="AJ77" s="75"/>
      <c r="AK77" s="93" t="str">
        <f>IF(AG77&lt;&gt;"",VLOOKUP(($AH$3&amp;" "&amp;AG77),'Alle Teamleden'!F:O,8,0),"")</f>
        <v/>
      </c>
      <c r="AL77" s="94"/>
      <c r="AM77" s="93" t="str">
        <f>IF(AG77&lt;&gt;"",VLOOKUP(($AH$3&amp;" "&amp;AG77),'Alle Teamleden'!F:O,10,0),"")</f>
        <v/>
      </c>
      <c r="AN77" s="94"/>
      <c r="AO77" s="97"/>
      <c r="AP77" s="127"/>
      <c r="AQ77" s="127"/>
      <c r="AR77" s="127"/>
      <c r="AS77" s="127"/>
      <c r="AT77" s="127"/>
      <c r="AU77" s="128"/>
    </row>
    <row r="78" spans="2:48" x14ac:dyDescent="0.2">
      <c r="AE78" s="107" t="s">
        <v>1204</v>
      </c>
      <c r="AF78" s="108"/>
      <c r="AG78" s="108"/>
      <c r="AH78" s="109"/>
      <c r="AI78" s="74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110"/>
    </row>
    <row r="79" spans="2:48" x14ac:dyDescent="0.2">
      <c r="AE79" s="72" t="s">
        <v>1205</v>
      </c>
      <c r="AF79" s="73"/>
      <c r="AG79" s="73" t="s">
        <v>1206</v>
      </c>
      <c r="AH79" s="73"/>
      <c r="AI79" s="73" t="s">
        <v>1208</v>
      </c>
      <c r="AJ79" s="73"/>
      <c r="AK79" s="73" t="s">
        <v>1207</v>
      </c>
      <c r="AL79" s="73"/>
      <c r="AM79" s="73"/>
      <c r="AN79" s="73" t="s">
        <v>1209</v>
      </c>
      <c r="AO79" s="73"/>
      <c r="AP79" s="73" t="s">
        <v>1210</v>
      </c>
      <c r="AQ79" s="73"/>
      <c r="AR79" s="111" t="s">
        <v>1211</v>
      </c>
      <c r="AS79" s="111"/>
      <c r="AT79" s="111"/>
      <c r="AU79" s="112"/>
    </row>
    <row r="80" spans="2:48" x14ac:dyDescent="0.2">
      <c r="AE80" s="27"/>
      <c r="AF80" s="41"/>
      <c r="AG80" s="76" t="str">
        <f>IF($AE80&lt;&gt;"",IF(ISNA(VLOOKUP($AE80,'Alle Teamleden'!G:L,2,0)),VLOOKUP($AE80,'Alle Teamleden'!Y:AB,2,0),VLOOKUP($AE80,'Alle Teamleden'!G:L,2,0)),"")</f>
        <v/>
      </c>
      <c r="AH80" s="76"/>
      <c r="AI80" s="76" t="str">
        <f>IF($AE80&lt;&gt;"",IF(ISNA(VLOOKUP($AE80,'Alle Teamleden'!G:L,3,0)),VLOOKUP($AE80,'Alle Teamleden'!Y:AB,3,0),VLOOKUP($AE80,'Alle Teamleden'!G:L,3,0)),"")</f>
        <v/>
      </c>
      <c r="AJ80" s="76"/>
      <c r="AK80" s="76" t="str">
        <f>IF($AE80&lt;&gt;"",IF(ISNA(VLOOKUP($AE80,'Alle Teamleden'!G:L,4,0)),VLOOKUP($AE80,'Alle Teamleden'!Y:AB,4,0),VLOOKUP($AE80,'Alle Teamleden'!G:L,4,0)),"")</f>
        <v/>
      </c>
      <c r="AL80" s="76"/>
      <c r="AM80" s="76"/>
      <c r="AN80" s="66" t="str">
        <f>IF($AE80&lt;&gt;"",IF(ISNA(VLOOKUP($AE80,'Alle Teamleden'!G:L,5,0)),VLOOKUP($AE80,'Alle Teamleden'!Y:AB,5,0),VLOOKUP($AE80,'Alle Teamleden'!G:L,5,0)),"")</f>
        <v/>
      </c>
      <c r="AO80" s="66"/>
      <c r="AP80" s="66"/>
      <c r="AQ80" s="66"/>
      <c r="AR80" s="67" t="str">
        <f>IF($AE80&lt;&gt;"",IF(ISNA(VLOOKUP($AE80,'Alle Teamleden'!G:L,6,0)),VLOOKUP($AE80,'Alle Teamleden'!Y:AB,6,0),VLOOKUP($AE80,'Alle Teamleden'!G:L,6,0)),"")</f>
        <v/>
      </c>
      <c r="AS80" s="67"/>
      <c r="AT80" s="67"/>
      <c r="AU80" s="68"/>
    </row>
    <row r="81" spans="2:48" x14ac:dyDescent="0.2"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1"/>
    </row>
    <row r="82" spans="2:48" ht="26.45" customHeight="1" x14ac:dyDescent="0.2">
      <c r="AE82" s="72" t="s">
        <v>1213</v>
      </c>
      <c r="AF82" s="73"/>
      <c r="AG82" s="73" t="s">
        <v>1214</v>
      </c>
      <c r="AH82" s="73"/>
      <c r="AI82" s="73" t="s">
        <v>1215</v>
      </c>
      <c r="AJ82" s="73"/>
      <c r="AK82" s="73" t="s">
        <v>1216</v>
      </c>
      <c r="AL82" s="73"/>
      <c r="AM82" s="73"/>
      <c r="AN82" s="43" t="s">
        <v>2058</v>
      </c>
      <c r="AO82" s="43" t="s">
        <v>2059</v>
      </c>
      <c r="AP82" s="7" t="s">
        <v>1228</v>
      </c>
      <c r="AQ82" s="63" t="s">
        <v>2062</v>
      </c>
      <c r="AR82" s="64"/>
      <c r="AS82" s="64"/>
      <c r="AT82" s="64"/>
      <c r="AU82" s="65"/>
      <c r="AV82" t="str">
        <f>$AI77</f>
        <v/>
      </c>
    </row>
    <row r="83" spans="2:48" x14ac:dyDescent="0.2">
      <c r="B83" t="str">
        <f>AI77&amp;" "&amp;AE77</f>
        <v xml:space="preserve"> </v>
      </c>
      <c r="C83">
        <f>AE77</f>
        <v>0</v>
      </c>
      <c r="D83" t="str">
        <f>$AH$3&amp;" "&amp;$AG77</f>
        <v xml:space="preserve"> </v>
      </c>
      <c r="E83">
        <f>AE80</f>
        <v>0</v>
      </c>
      <c r="F83" t="str">
        <f>AG80</f>
        <v/>
      </c>
      <c r="G83" t="str">
        <f>AI80</f>
        <v/>
      </c>
      <c r="H83" t="str">
        <f>AK80</f>
        <v/>
      </c>
      <c r="I83" t="str">
        <f>AN80</f>
        <v/>
      </c>
      <c r="J83" t="str">
        <f>AR80</f>
        <v/>
      </c>
      <c r="K83" t="str">
        <f>AK77</f>
        <v/>
      </c>
      <c r="L83" t="s">
        <v>46</v>
      </c>
      <c r="M83" t="str">
        <f>AM77</f>
        <v/>
      </c>
      <c r="N83" t="e">
        <f>VLOOKUP(D83,'Alle Teamleden'!F:P,11,0)</f>
        <v>#N/A</v>
      </c>
      <c r="O83">
        <f>$AG$2</f>
        <v>0</v>
      </c>
      <c r="P83" t="e">
        <f>VLOOKUP(O83,'Alle Teamleden'!Q:R,2,0)</f>
        <v>#N/A</v>
      </c>
      <c r="Q83" t="str">
        <f>$AE$5</f>
        <v/>
      </c>
      <c r="R83" t="str">
        <f>$AI$5</f>
        <v/>
      </c>
      <c r="S83" t="str">
        <f>$AM$5</f>
        <v/>
      </c>
      <c r="T83" t="str">
        <f>$AN$5</f>
        <v/>
      </c>
      <c r="U83" t="str">
        <f>$AO$5</f>
        <v/>
      </c>
      <c r="V83" t="str">
        <f>$AR$5</f>
        <v/>
      </c>
      <c r="W83">
        <f>AE83</f>
        <v>0</v>
      </c>
      <c r="X83" t="str">
        <f>AG83</f>
        <v/>
      </c>
      <c r="Y83" t="str">
        <f>AI83</f>
        <v/>
      </c>
      <c r="Z83" t="str">
        <f>AK83</f>
        <v/>
      </c>
      <c r="AA83" t="str">
        <f>AO83</f>
        <v/>
      </c>
      <c r="AB83" t="str">
        <f>IF(AE83&lt;&gt;"",VLOOKUP(C83,Hulpblad!B:D,3,0),"")</f>
        <v/>
      </c>
      <c r="AC83" s="4" t="str">
        <f>AN83</f>
        <v/>
      </c>
      <c r="AD83" t="str">
        <f>AP83</f>
        <v/>
      </c>
      <c r="AE83" s="27"/>
      <c r="AF83" s="12"/>
      <c r="AG83" s="74" t="str">
        <f>IF($AE83&lt;&gt;"",IF(ISNA(VLOOKUP($AE83,'Alle Teamleden'!Y:AC,2,0)),"N/A",VLOOKUP($AE83,'Alle Teamleden'!Y:AC,2,0)),"")</f>
        <v/>
      </c>
      <c r="AH83" s="75"/>
      <c r="AI83" s="76" t="str">
        <f>IF($AE83&lt;&gt;"",IF(ISNA(VLOOKUP($AE83,'Alle Teamleden'!Y:AC,3,0)),"N/A",VLOOKUP($AE83,'Alle Teamleden'!Y:AC,3,0)),"")</f>
        <v/>
      </c>
      <c r="AJ83" s="76"/>
      <c r="AK83" s="74" t="str">
        <f>IF($AE83&lt;&gt;"",IF(ISNA(VLOOKUP($AE83,'Alle Teamleden'!Y:AC,4,0)),"N/A",VLOOKUP($AE83,'Alle Teamleden'!Y:AC,4,0)),"")</f>
        <v/>
      </c>
      <c r="AL83" s="77"/>
      <c r="AM83" s="75"/>
      <c r="AN83" s="15" t="str">
        <f>IF($AE83&lt;&gt;"",IF(ISNA(VLOOKUP(AV83,Gemiddelde!A:D,4,0)),"N/B",VLOOKUP(AV83,Gemiddelde!A:D,4,0)),"")</f>
        <v/>
      </c>
      <c r="AO83" s="15" t="str">
        <f>IF($AE83&lt;&gt;"",IF(ISNA(VLOOKUP(AV83,Gemiddelde!A:E,5,0)),"N/B",IF(VLOOKUP(AV83,Gemiddelde!A:E,5,0)=0,AN83,VLOOKUP(AV83,Gemiddelde!A:E,5,0))),"")</f>
        <v/>
      </c>
      <c r="AP83" s="11" t="str">
        <f>IF($AE83&lt;&gt;"",IF(ISNA(VLOOKUP($AE83,'Alle Teamleden'!Y:AD,5,0)),"N/A",VLOOKUP($AE83,'Alle Teamleden'!Y:AD,5,0)),"")</f>
        <v/>
      </c>
      <c r="AQ83" s="57"/>
      <c r="AR83" s="58"/>
      <c r="AS83" s="58"/>
      <c r="AT83" s="58"/>
      <c r="AU83" s="59"/>
      <c r="AV83" t="str">
        <f>AE83&amp;AV82</f>
        <v/>
      </c>
    </row>
    <row r="84" spans="2:48" x14ac:dyDescent="0.2">
      <c r="B84" t="str">
        <f>AI77&amp;" "&amp;AE77</f>
        <v xml:space="preserve"> </v>
      </c>
      <c r="C84">
        <f>AE77</f>
        <v>0</v>
      </c>
      <c r="D84" t="str">
        <f>$AH$3&amp;" "&amp;$AG77</f>
        <v xml:space="preserve"> </v>
      </c>
      <c r="E84">
        <f>AE80</f>
        <v>0</v>
      </c>
      <c r="F84" t="str">
        <f>AG80</f>
        <v/>
      </c>
      <c r="G84" t="str">
        <f>AI80</f>
        <v/>
      </c>
      <c r="H84" t="str">
        <f>AK80</f>
        <v/>
      </c>
      <c r="I84" t="str">
        <f>AN80</f>
        <v/>
      </c>
      <c r="J84" t="str">
        <f>AR80</f>
        <v/>
      </c>
      <c r="K84" t="str">
        <f>AK77</f>
        <v/>
      </c>
      <c r="L84" t="s">
        <v>46</v>
      </c>
      <c r="M84" t="str">
        <f>AM77</f>
        <v/>
      </c>
      <c r="N84" t="e">
        <f>VLOOKUP(D84,'Alle Teamleden'!F:P,11,0)</f>
        <v>#N/A</v>
      </c>
      <c r="O84">
        <f t="shared" ref="O84:O94" si="42">$AG$2</f>
        <v>0</v>
      </c>
      <c r="P84" t="e">
        <f>VLOOKUP(O84,'Alle Teamleden'!Q:R,2,0)</f>
        <v>#N/A</v>
      </c>
      <c r="Q84" t="str">
        <f t="shared" ref="Q84:Q94" si="43">$AE$5</f>
        <v/>
      </c>
      <c r="R84" t="str">
        <f t="shared" ref="R84:R94" si="44">$AI$5</f>
        <v/>
      </c>
      <c r="S84" t="str">
        <f t="shared" ref="S84:S94" si="45">$AM$5</f>
        <v/>
      </c>
      <c r="T84" t="str">
        <f t="shared" ref="T84:T94" si="46">$AN$5</f>
        <v/>
      </c>
      <c r="U84" t="str">
        <f t="shared" ref="U84:U94" si="47">$AO$5</f>
        <v/>
      </c>
      <c r="V84" t="str">
        <f t="shared" ref="V84:V94" si="48">$AR$5</f>
        <v/>
      </c>
      <c r="W84">
        <f t="shared" ref="W84:W94" si="49">AE84</f>
        <v>0</v>
      </c>
      <c r="X84" t="str">
        <f t="shared" ref="X84:X94" si="50">AG84</f>
        <v/>
      </c>
      <c r="Y84" t="str">
        <f t="shared" ref="Y84:Y94" si="51">AI84</f>
        <v/>
      </c>
      <c r="Z84" t="str">
        <f t="shared" ref="Z84:Z94" si="52">AK84</f>
        <v/>
      </c>
      <c r="AA84" t="str">
        <f t="shared" ref="AA84:AA94" si="53">AO84</f>
        <v/>
      </c>
      <c r="AB84" t="str">
        <f>IF(AE84&lt;&gt;"",VLOOKUP(C84,Hulpblad!B:D,3,0),"")</f>
        <v/>
      </c>
      <c r="AC84" s="4" t="str">
        <f t="shared" ref="AC84:AC94" si="54">AN84</f>
        <v/>
      </c>
      <c r="AD84" t="str">
        <f t="shared" ref="AD84:AD94" si="55">AP84</f>
        <v/>
      </c>
      <c r="AE84" s="27"/>
      <c r="AF84" s="12"/>
      <c r="AG84" s="74" t="str">
        <f>IF($AE84&lt;&gt;"",IF(ISNA(VLOOKUP($AE84,'Alle Teamleden'!Y:AC,2,0)),"N/A",VLOOKUP($AE84,'Alle Teamleden'!Y:AC,2,0)),"")</f>
        <v/>
      </c>
      <c r="AH84" s="75"/>
      <c r="AI84" s="76" t="str">
        <f>IF($AE84&lt;&gt;"",IF(ISNA(VLOOKUP($AE84,'Alle Teamleden'!Y:AC,3,0)),"N/A",VLOOKUP($AE84,'Alle Teamleden'!Y:AC,3,0)),"")</f>
        <v/>
      </c>
      <c r="AJ84" s="76"/>
      <c r="AK84" s="74" t="str">
        <f>IF($AE84&lt;&gt;"",IF(ISNA(VLOOKUP($AE84,'Alle Teamleden'!Y:AC,4,0)),"N/A",VLOOKUP($AE84,'Alle Teamleden'!Y:AC,4,0)),"")</f>
        <v/>
      </c>
      <c r="AL84" s="77"/>
      <c r="AM84" s="75"/>
      <c r="AN84" s="15" t="str">
        <f>IF($AE84&lt;&gt;"",IF(ISNA(VLOOKUP(AV84,Gemiddelde!A:D,4,0)),"N/B",VLOOKUP(AV84,Gemiddelde!A:D,4,0)),"")</f>
        <v/>
      </c>
      <c r="AO84" s="15" t="str">
        <f>IF($AE84&lt;&gt;"",IF(ISNA(VLOOKUP(AV84,Gemiddelde!A:E,5,0)),"N/B",IF(VLOOKUP(AV84,Gemiddelde!A:E,5,0)=0,AN84,VLOOKUP(AV84,Gemiddelde!A:E,5,0))),"")</f>
        <v/>
      </c>
      <c r="AP84" s="11" t="str">
        <f>IF($AE84&lt;&gt;"",IF(ISNA(VLOOKUP($AE84,'Alle Teamleden'!Y:AD,5,0)),"N/A",VLOOKUP($AE84,'Alle Teamleden'!Y:AD,5,0)),"")</f>
        <v/>
      </c>
      <c r="AQ84" s="57"/>
      <c r="AR84" s="58"/>
      <c r="AS84" s="58"/>
      <c r="AT84" s="58"/>
      <c r="AU84" s="59"/>
      <c r="AV84" t="str">
        <f>AE84&amp;AV82</f>
        <v/>
      </c>
    </row>
    <row r="85" spans="2:48" x14ac:dyDescent="0.2">
      <c r="B85" t="str">
        <f>AI77&amp;" "&amp;AE77</f>
        <v xml:space="preserve"> </v>
      </c>
      <c r="C85">
        <f>AE77</f>
        <v>0</v>
      </c>
      <c r="D85" t="str">
        <f>$AH$3&amp;" "&amp;$AG77</f>
        <v xml:space="preserve"> </v>
      </c>
      <c r="E85">
        <f>AE80</f>
        <v>0</v>
      </c>
      <c r="F85" t="str">
        <f>AG80</f>
        <v/>
      </c>
      <c r="G85" t="str">
        <f>AI80</f>
        <v/>
      </c>
      <c r="H85" t="str">
        <f>AK80</f>
        <v/>
      </c>
      <c r="I85" t="str">
        <f>AN80</f>
        <v/>
      </c>
      <c r="J85" t="str">
        <f>AR80</f>
        <v/>
      </c>
      <c r="K85" t="str">
        <f>AK77</f>
        <v/>
      </c>
      <c r="L85" t="s">
        <v>46</v>
      </c>
      <c r="M85" t="str">
        <f>AM77</f>
        <v/>
      </c>
      <c r="N85" t="e">
        <f>VLOOKUP(D85,'Alle Teamleden'!F:P,11,0)</f>
        <v>#N/A</v>
      </c>
      <c r="O85">
        <f t="shared" si="42"/>
        <v>0</v>
      </c>
      <c r="P85" t="e">
        <f>VLOOKUP(O85,'Alle Teamleden'!Q:R,2,0)</f>
        <v>#N/A</v>
      </c>
      <c r="Q85" t="str">
        <f t="shared" si="43"/>
        <v/>
      </c>
      <c r="R85" t="str">
        <f t="shared" si="44"/>
        <v/>
      </c>
      <c r="S85" t="str">
        <f t="shared" si="45"/>
        <v/>
      </c>
      <c r="T85" t="str">
        <f t="shared" si="46"/>
        <v/>
      </c>
      <c r="U85" t="str">
        <f t="shared" si="47"/>
        <v/>
      </c>
      <c r="V85" t="str">
        <f t="shared" si="48"/>
        <v/>
      </c>
      <c r="W85">
        <f t="shared" si="49"/>
        <v>0</v>
      </c>
      <c r="X85" t="str">
        <f t="shared" si="50"/>
        <v/>
      </c>
      <c r="Y85" t="str">
        <f t="shared" si="51"/>
        <v/>
      </c>
      <c r="Z85" t="str">
        <f t="shared" si="52"/>
        <v/>
      </c>
      <c r="AA85" t="str">
        <f t="shared" si="53"/>
        <v/>
      </c>
      <c r="AB85" t="str">
        <f>IF(AE85&lt;&gt;"",VLOOKUP(C85,Hulpblad!B:D,3,0),"")</f>
        <v/>
      </c>
      <c r="AC85" s="4" t="str">
        <f t="shared" si="54"/>
        <v/>
      </c>
      <c r="AD85" t="str">
        <f t="shared" si="55"/>
        <v/>
      </c>
      <c r="AE85" s="27"/>
      <c r="AF85" s="12"/>
      <c r="AG85" s="74" t="str">
        <f>IF($AE85&lt;&gt;"",IF(ISNA(VLOOKUP($AE85,'Alle Teamleden'!Y:AC,2,0)),"N/A",VLOOKUP($AE85,'Alle Teamleden'!Y:AC,2,0)),"")</f>
        <v/>
      </c>
      <c r="AH85" s="75"/>
      <c r="AI85" s="76" t="str">
        <f>IF($AE85&lt;&gt;"",IF(ISNA(VLOOKUP($AE85,'Alle Teamleden'!Y:AC,3,0)),"N/A",VLOOKUP($AE85,'Alle Teamleden'!Y:AC,3,0)),"")</f>
        <v/>
      </c>
      <c r="AJ85" s="76"/>
      <c r="AK85" s="74" t="str">
        <f>IF($AE85&lt;&gt;"",IF(ISNA(VLOOKUP($AE85,'Alle Teamleden'!Y:AC,4,0)),"N/A",VLOOKUP($AE85,'Alle Teamleden'!Y:AC,4,0)),"")</f>
        <v/>
      </c>
      <c r="AL85" s="77"/>
      <c r="AM85" s="75"/>
      <c r="AN85" s="15" t="str">
        <f>IF($AE85&lt;&gt;"",IF(ISNA(VLOOKUP(AV85,Gemiddelde!A:D,4,0)),"N/B",VLOOKUP(AV85,Gemiddelde!A:D,4,0)),"")</f>
        <v/>
      </c>
      <c r="AO85" s="15" t="str">
        <f>IF($AE85&lt;&gt;"",IF(ISNA(VLOOKUP(AV85,Gemiddelde!A:E,5,0)),"N/B",IF(VLOOKUP(AV85,Gemiddelde!A:E,5,0)=0,AN85,VLOOKUP(AV85,Gemiddelde!A:E,5,0))),"")</f>
        <v/>
      </c>
      <c r="AP85" s="11" t="str">
        <f>IF($AE85&lt;&gt;"",IF(ISNA(VLOOKUP($AE85,'Alle Teamleden'!Y:AD,5,0)),"N/A",VLOOKUP($AE85,'Alle Teamleden'!Y:AD,5,0)),"")</f>
        <v/>
      </c>
      <c r="AQ85" s="57"/>
      <c r="AR85" s="58"/>
      <c r="AS85" s="58"/>
      <c r="AT85" s="58"/>
      <c r="AU85" s="59"/>
      <c r="AV85" t="str">
        <f>AE85&amp;AV82</f>
        <v/>
      </c>
    </row>
    <row r="86" spans="2:48" x14ac:dyDescent="0.2">
      <c r="B86" t="str">
        <f>AI77&amp;" "&amp;AE77</f>
        <v xml:space="preserve"> </v>
      </c>
      <c r="C86">
        <f>AE77</f>
        <v>0</v>
      </c>
      <c r="D86" t="str">
        <f>$AH$3&amp;" "&amp;$AG77</f>
        <v xml:space="preserve"> </v>
      </c>
      <c r="E86">
        <f>AE80</f>
        <v>0</v>
      </c>
      <c r="F86" t="str">
        <f>AG80</f>
        <v/>
      </c>
      <c r="G86" t="str">
        <f>AI80</f>
        <v/>
      </c>
      <c r="H86" t="str">
        <f>AK80</f>
        <v/>
      </c>
      <c r="I86" t="str">
        <f>AN80</f>
        <v/>
      </c>
      <c r="J86" t="str">
        <f>AR80</f>
        <v/>
      </c>
      <c r="K86" t="str">
        <f>AK77</f>
        <v/>
      </c>
      <c r="L86" t="s">
        <v>46</v>
      </c>
      <c r="M86" t="str">
        <f>AM77</f>
        <v/>
      </c>
      <c r="N86" t="e">
        <f>VLOOKUP(D86,'Alle Teamleden'!F:P,11,0)</f>
        <v>#N/A</v>
      </c>
      <c r="O86">
        <f t="shared" si="42"/>
        <v>0</v>
      </c>
      <c r="P86" t="e">
        <f>VLOOKUP(O86,'Alle Teamleden'!Q:R,2,0)</f>
        <v>#N/A</v>
      </c>
      <c r="Q86" t="str">
        <f t="shared" si="43"/>
        <v/>
      </c>
      <c r="R86" t="str">
        <f t="shared" si="44"/>
        <v/>
      </c>
      <c r="S86" t="str">
        <f t="shared" si="45"/>
        <v/>
      </c>
      <c r="T86" t="str">
        <f t="shared" si="46"/>
        <v/>
      </c>
      <c r="U86" t="str">
        <f t="shared" si="47"/>
        <v/>
      </c>
      <c r="V86" t="str">
        <f t="shared" si="48"/>
        <v/>
      </c>
      <c r="W86">
        <f t="shared" si="49"/>
        <v>0</v>
      </c>
      <c r="X86" t="str">
        <f t="shared" si="50"/>
        <v/>
      </c>
      <c r="Y86" t="str">
        <f t="shared" si="51"/>
        <v/>
      </c>
      <c r="Z86" t="str">
        <f t="shared" si="52"/>
        <v/>
      </c>
      <c r="AA86" t="str">
        <f t="shared" si="53"/>
        <v/>
      </c>
      <c r="AB86" t="str">
        <f>IF(AE86&lt;&gt;"",VLOOKUP(C86,Hulpblad!B:D,3,0),"")</f>
        <v/>
      </c>
      <c r="AC86" s="4" t="str">
        <f t="shared" si="54"/>
        <v/>
      </c>
      <c r="AD86" t="str">
        <f t="shared" si="55"/>
        <v/>
      </c>
      <c r="AE86" s="27"/>
      <c r="AF86" s="12"/>
      <c r="AG86" s="74" t="str">
        <f>IF($AE86&lt;&gt;"",IF(ISNA(VLOOKUP($AE86,'Alle Teamleden'!Y:AC,2,0)),"N/A",VLOOKUP($AE86,'Alle Teamleden'!Y:AC,2,0)),"")</f>
        <v/>
      </c>
      <c r="AH86" s="75"/>
      <c r="AI86" s="76" t="str">
        <f>IF($AE86&lt;&gt;"",IF(ISNA(VLOOKUP($AE86,'Alle Teamleden'!Y:AC,3,0)),"N/A",VLOOKUP($AE86,'Alle Teamleden'!Y:AC,3,0)),"")</f>
        <v/>
      </c>
      <c r="AJ86" s="76"/>
      <c r="AK86" s="74" t="str">
        <f>IF($AE86&lt;&gt;"",IF(ISNA(VLOOKUP($AE86,'Alle Teamleden'!Y:AC,4,0)),"N/A",VLOOKUP($AE86,'Alle Teamleden'!Y:AC,4,0)),"")</f>
        <v/>
      </c>
      <c r="AL86" s="77"/>
      <c r="AM86" s="75"/>
      <c r="AN86" s="15" t="str">
        <f>IF($AE86&lt;&gt;"",IF(ISNA(VLOOKUP(AV86,Gemiddelde!A:D,4,0)),"N/B",VLOOKUP(AV86,Gemiddelde!A:D,4,0)),"")</f>
        <v/>
      </c>
      <c r="AO86" s="15" t="str">
        <f>IF($AE86&lt;&gt;"",IF(ISNA(VLOOKUP(AV86,Gemiddelde!A:E,5,0)),"N/B",IF(VLOOKUP(AV86,Gemiddelde!A:E,5,0)=0,AN86,VLOOKUP(AV86,Gemiddelde!A:E,5,0))),"")</f>
        <v/>
      </c>
      <c r="AP86" s="11" t="str">
        <f>IF($AE86&lt;&gt;"",IF(ISNA(VLOOKUP($AE86,'Alle Teamleden'!Y:AD,5,0)),"N/A",VLOOKUP($AE86,'Alle Teamleden'!Y:AD,5,0)),"")</f>
        <v/>
      </c>
      <c r="AQ86" s="57"/>
      <c r="AR86" s="58"/>
      <c r="AS86" s="58"/>
      <c r="AT86" s="58"/>
      <c r="AU86" s="59"/>
      <c r="AV86" t="str">
        <f>AE86&amp;AV82</f>
        <v/>
      </c>
    </row>
    <row r="87" spans="2:48" x14ac:dyDescent="0.2">
      <c r="B87" t="str">
        <f>AI77&amp;" "&amp;AE77</f>
        <v xml:space="preserve"> </v>
      </c>
      <c r="C87">
        <f>AE77</f>
        <v>0</v>
      </c>
      <c r="D87" t="str">
        <f>$AH$3&amp;" "&amp;$AG77</f>
        <v xml:space="preserve"> </v>
      </c>
      <c r="E87">
        <f>AE80</f>
        <v>0</v>
      </c>
      <c r="F87" t="str">
        <f>AG80</f>
        <v/>
      </c>
      <c r="G87" t="str">
        <f>AI80</f>
        <v/>
      </c>
      <c r="H87" t="str">
        <f>AK80</f>
        <v/>
      </c>
      <c r="I87" t="str">
        <f>AN80</f>
        <v/>
      </c>
      <c r="J87" t="str">
        <f>AR80</f>
        <v/>
      </c>
      <c r="K87" t="str">
        <f>AK77</f>
        <v/>
      </c>
      <c r="L87" t="s">
        <v>46</v>
      </c>
      <c r="M87" t="str">
        <f>AM77</f>
        <v/>
      </c>
      <c r="N87" t="e">
        <f>VLOOKUP(D87,'Alle Teamleden'!F:P,11,0)</f>
        <v>#N/A</v>
      </c>
      <c r="O87">
        <f t="shared" si="42"/>
        <v>0</v>
      </c>
      <c r="P87" t="e">
        <f>VLOOKUP(O87,'Alle Teamleden'!Q:R,2,0)</f>
        <v>#N/A</v>
      </c>
      <c r="Q87" t="str">
        <f t="shared" si="43"/>
        <v/>
      </c>
      <c r="R87" t="str">
        <f t="shared" si="44"/>
        <v/>
      </c>
      <c r="S87" t="str">
        <f t="shared" si="45"/>
        <v/>
      </c>
      <c r="T87" t="str">
        <f t="shared" si="46"/>
        <v/>
      </c>
      <c r="U87" t="str">
        <f t="shared" si="47"/>
        <v/>
      </c>
      <c r="V87" t="str">
        <f t="shared" si="48"/>
        <v/>
      </c>
      <c r="W87">
        <f t="shared" si="49"/>
        <v>0</v>
      </c>
      <c r="X87" t="str">
        <f t="shared" si="50"/>
        <v/>
      </c>
      <c r="Y87" t="str">
        <f t="shared" si="51"/>
        <v/>
      </c>
      <c r="Z87" t="str">
        <f t="shared" si="52"/>
        <v/>
      </c>
      <c r="AA87" t="str">
        <f t="shared" si="53"/>
        <v/>
      </c>
      <c r="AB87" t="str">
        <f>IF(AE87&lt;&gt;"",VLOOKUP(C87,Hulpblad!B:D,3,0),"")</f>
        <v/>
      </c>
      <c r="AC87" s="4" t="str">
        <f t="shared" si="54"/>
        <v/>
      </c>
      <c r="AD87" t="str">
        <f t="shared" si="55"/>
        <v/>
      </c>
      <c r="AE87" s="27"/>
      <c r="AF87" s="12"/>
      <c r="AG87" s="74" t="str">
        <f>IF($AE87&lt;&gt;"",IF(ISNA(VLOOKUP($AE87,'Alle Teamleden'!Y:AC,2,0)),"N/A",VLOOKUP($AE87,'Alle Teamleden'!Y:AC,2,0)),"")</f>
        <v/>
      </c>
      <c r="AH87" s="75"/>
      <c r="AI87" s="76" t="str">
        <f>IF($AE87&lt;&gt;"",IF(ISNA(VLOOKUP($AE87,'Alle Teamleden'!Y:AC,3,0)),"N/A",VLOOKUP($AE87,'Alle Teamleden'!Y:AC,3,0)),"")</f>
        <v/>
      </c>
      <c r="AJ87" s="76"/>
      <c r="AK87" s="74" t="str">
        <f>IF($AE87&lt;&gt;"",IF(ISNA(VLOOKUP($AE87,'Alle Teamleden'!Y:AC,4,0)),"N/A",VLOOKUP($AE87,'Alle Teamleden'!Y:AC,4,0)),"")</f>
        <v/>
      </c>
      <c r="AL87" s="77"/>
      <c r="AM87" s="75"/>
      <c r="AN87" s="15" t="str">
        <f>IF($AE87&lt;&gt;"",IF(ISNA(VLOOKUP(AV87,Gemiddelde!A:D,4,0)),"N/B",VLOOKUP(AV87,Gemiddelde!A:D,4,0)),"")</f>
        <v/>
      </c>
      <c r="AO87" s="15" t="str">
        <f>IF($AE87&lt;&gt;"",IF(ISNA(VLOOKUP(AV87,Gemiddelde!A:E,5,0)),"N/B",IF(VLOOKUP(AV87,Gemiddelde!A:E,5,0)=0,AN87,VLOOKUP(AV87,Gemiddelde!A:E,5,0))),"")</f>
        <v/>
      </c>
      <c r="AP87" s="11" t="str">
        <f>IF($AE87&lt;&gt;"",IF(ISNA(VLOOKUP($AE87,'Alle Teamleden'!Y:AD,5,0)),"N/A",VLOOKUP($AE87,'Alle Teamleden'!Y:AD,5,0)),"")</f>
        <v/>
      </c>
      <c r="AQ87" s="57"/>
      <c r="AR87" s="58"/>
      <c r="AS87" s="58"/>
      <c r="AT87" s="58"/>
      <c r="AU87" s="59"/>
      <c r="AV87" t="str">
        <f>AE87&amp;AV82</f>
        <v/>
      </c>
    </row>
    <row r="88" spans="2:48" x14ac:dyDescent="0.2">
      <c r="B88" t="str">
        <f>AI77&amp;" "&amp;AE77</f>
        <v xml:space="preserve"> </v>
      </c>
      <c r="C88">
        <f>AE77</f>
        <v>0</v>
      </c>
      <c r="D88" t="str">
        <f>$AH$3&amp;" "&amp;$AG77</f>
        <v xml:space="preserve"> </v>
      </c>
      <c r="E88">
        <f>AE80</f>
        <v>0</v>
      </c>
      <c r="F88" t="str">
        <f>AG80</f>
        <v/>
      </c>
      <c r="G88" t="str">
        <f>AI80</f>
        <v/>
      </c>
      <c r="H88" t="str">
        <f>AK80</f>
        <v/>
      </c>
      <c r="I88" t="str">
        <f>AN80</f>
        <v/>
      </c>
      <c r="J88" t="str">
        <f>AR80</f>
        <v/>
      </c>
      <c r="K88" t="str">
        <f>AK77</f>
        <v/>
      </c>
      <c r="L88" t="s">
        <v>46</v>
      </c>
      <c r="M88" t="str">
        <f>AM77</f>
        <v/>
      </c>
      <c r="N88" t="e">
        <f>VLOOKUP(D88,'Alle Teamleden'!F:P,11,0)</f>
        <v>#N/A</v>
      </c>
      <c r="O88">
        <f t="shared" si="42"/>
        <v>0</v>
      </c>
      <c r="P88" t="e">
        <f>VLOOKUP(O88,'Alle Teamleden'!Q:R,2,0)</f>
        <v>#N/A</v>
      </c>
      <c r="Q88" t="str">
        <f t="shared" si="43"/>
        <v/>
      </c>
      <c r="R88" t="str">
        <f t="shared" si="44"/>
        <v/>
      </c>
      <c r="S88" t="str">
        <f t="shared" si="45"/>
        <v/>
      </c>
      <c r="T88" t="str">
        <f t="shared" si="46"/>
        <v/>
      </c>
      <c r="U88" t="str">
        <f t="shared" si="47"/>
        <v/>
      </c>
      <c r="V88" t="str">
        <f t="shared" si="48"/>
        <v/>
      </c>
      <c r="W88">
        <f t="shared" si="49"/>
        <v>0</v>
      </c>
      <c r="X88" t="str">
        <f t="shared" si="50"/>
        <v/>
      </c>
      <c r="Y88" t="str">
        <f t="shared" si="51"/>
        <v/>
      </c>
      <c r="Z88" t="str">
        <f t="shared" si="52"/>
        <v/>
      </c>
      <c r="AA88" t="str">
        <f t="shared" si="53"/>
        <v/>
      </c>
      <c r="AB88" t="str">
        <f>IF(AE88&lt;&gt;"",VLOOKUP(C88,Hulpblad!B:D,3,0),"")</f>
        <v/>
      </c>
      <c r="AC88" s="4" t="str">
        <f t="shared" si="54"/>
        <v/>
      </c>
      <c r="AD88" t="str">
        <f t="shared" si="55"/>
        <v/>
      </c>
      <c r="AE88" s="27"/>
      <c r="AF88" s="12"/>
      <c r="AG88" s="74" t="str">
        <f>IF($AE88&lt;&gt;"",IF(ISNA(VLOOKUP($AE88,'Alle Teamleden'!Y:AC,2,0)),"N/A",VLOOKUP($AE88,'Alle Teamleden'!Y:AC,2,0)),"")</f>
        <v/>
      </c>
      <c r="AH88" s="75"/>
      <c r="AI88" s="76" t="str">
        <f>IF($AE88&lt;&gt;"",IF(ISNA(VLOOKUP($AE88,'Alle Teamleden'!Y:AC,3,0)),"N/A",VLOOKUP($AE88,'Alle Teamleden'!Y:AC,3,0)),"")</f>
        <v/>
      </c>
      <c r="AJ88" s="76"/>
      <c r="AK88" s="74" t="str">
        <f>IF($AE88&lt;&gt;"",IF(ISNA(VLOOKUP($AE88,'Alle Teamleden'!Y:AC,4,0)),"N/A",VLOOKUP($AE88,'Alle Teamleden'!Y:AC,4,0)),"")</f>
        <v/>
      </c>
      <c r="AL88" s="77"/>
      <c r="AM88" s="75"/>
      <c r="AN88" s="15" t="str">
        <f>IF($AE88&lt;&gt;"",IF(ISNA(VLOOKUP(AV88,Gemiddelde!A:D,4,0)),"N/B",VLOOKUP(AV88,Gemiddelde!A:D,4,0)),"")</f>
        <v/>
      </c>
      <c r="AO88" s="15" t="str">
        <f>IF($AE88&lt;&gt;"",IF(ISNA(VLOOKUP(AV88,Gemiddelde!A:E,5,0)),"N/B",IF(VLOOKUP(AV88,Gemiddelde!A:E,5,0)=0,AN88,VLOOKUP(AV88,Gemiddelde!A:E,5,0))),"")</f>
        <v/>
      </c>
      <c r="AP88" s="11" t="str">
        <f>IF($AE88&lt;&gt;"",IF(ISNA(VLOOKUP($AE88,'Alle Teamleden'!Y:AD,5,0)),"N/A",VLOOKUP($AE88,'Alle Teamleden'!Y:AD,5,0)),"")</f>
        <v/>
      </c>
      <c r="AQ88" s="57"/>
      <c r="AR88" s="58"/>
      <c r="AS88" s="58"/>
      <c r="AT88" s="58"/>
      <c r="AU88" s="59"/>
      <c r="AV88" t="str">
        <f>AE88&amp;AV82</f>
        <v/>
      </c>
    </row>
    <row r="89" spans="2:48" x14ac:dyDescent="0.2">
      <c r="B89" t="str">
        <f>AI77&amp;" "&amp;AE77</f>
        <v xml:space="preserve"> </v>
      </c>
      <c r="C89">
        <f>AE77</f>
        <v>0</v>
      </c>
      <c r="D89" t="str">
        <f>$AH$3&amp;" "&amp;$AG77</f>
        <v xml:space="preserve"> </v>
      </c>
      <c r="E89">
        <f>AE80</f>
        <v>0</v>
      </c>
      <c r="F89" t="str">
        <f>AG80</f>
        <v/>
      </c>
      <c r="G89" t="str">
        <f>AI80</f>
        <v/>
      </c>
      <c r="H89" t="str">
        <f>AK80</f>
        <v/>
      </c>
      <c r="I89" t="str">
        <f>AN80</f>
        <v/>
      </c>
      <c r="J89" t="str">
        <f>AR80</f>
        <v/>
      </c>
      <c r="K89" t="str">
        <f>AK77</f>
        <v/>
      </c>
      <c r="L89" t="s">
        <v>46</v>
      </c>
      <c r="M89" t="str">
        <f>AM77</f>
        <v/>
      </c>
      <c r="N89" t="e">
        <f>VLOOKUP(D89,'Alle Teamleden'!F:P,11,0)</f>
        <v>#N/A</v>
      </c>
      <c r="O89">
        <f t="shared" si="42"/>
        <v>0</v>
      </c>
      <c r="P89" t="e">
        <f>VLOOKUP(O89,'Alle Teamleden'!Q:R,2,0)</f>
        <v>#N/A</v>
      </c>
      <c r="Q89" t="str">
        <f t="shared" si="43"/>
        <v/>
      </c>
      <c r="R89" t="str">
        <f t="shared" si="44"/>
        <v/>
      </c>
      <c r="S89" t="str">
        <f t="shared" si="45"/>
        <v/>
      </c>
      <c r="T89" t="str">
        <f t="shared" si="46"/>
        <v/>
      </c>
      <c r="U89" t="str">
        <f t="shared" si="47"/>
        <v/>
      </c>
      <c r="V89" t="str">
        <f t="shared" si="48"/>
        <v/>
      </c>
      <c r="W89">
        <f t="shared" si="49"/>
        <v>0</v>
      </c>
      <c r="X89" t="str">
        <f t="shared" si="50"/>
        <v/>
      </c>
      <c r="Y89" t="str">
        <f t="shared" si="51"/>
        <v/>
      </c>
      <c r="Z89" t="str">
        <f t="shared" si="52"/>
        <v/>
      </c>
      <c r="AA89" t="str">
        <f t="shared" si="53"/>
        <v/>
      </c>
      <c r="AB89" t="str">
        <f>IF(AE89&lt;&gt;"",VLOOKUP(C89,Hulpblad!B:D,3,0),"")</f>
        <v/>
      </c>
      <c r="AC89" s="4" t="str">
        <f t="shared" si="54"/>
        <v/>
      </c>
      <c r="AD89" t="str">
        <f t="shared" si="55"/>
        <v/>
      </c>
      <c r="AE89" s="27"/>
      <c r="AF89" s="12"/>
      <c r="AG89" s="74" t="str">
        <f>IF($AE89&lt;&gt;"",IF(ISNA(VLOOKUP($AE89,'Alle Teamleden'!Y:AC,2,0)),"N/A",VLOOKUP($AE89,'Alle Teamleden'!Y:AC,2,0)),"")</f>
        <v/>
      </c>
      <c r="AH89" s="75"/>
      <c r="AI89" s="76" t="str">
        <f>IF($AE89&lt;&gt;"",IF(ISNA(VLOOKUP($AE89,'Alle Teamleden'!Y:AC,3,0)),"N/A",VLOOKUP($AE89,'Alle Teamleden'!Y:AC,3,0)),"")</f>
        <v/>
      </c>
      <c r="AJ89" s="76"/>
      <c r="AK89" s="74" t="str">
        <f>IF($AE89&lt;&gt;"",IF(ISNA(VLOOKUP($AE89,'Alle Teamleden'!Y:AC,4,0)),"N/A",VLOOKUP($AE89,'Alle Teamleden'!Y:AC,4,0)),"")</f>
        <v/>
      </c>
      <c r="AL89" s="77"/>
      <c r="AM89" s="75"/>
      <c r="AN89" s="15" t="str">
        <f>IF($AE89&lt;&gt;"",IF(ISNA(VLOOKUP(AV89,Gemiddelde!A:D,4,0)),"N/B",VLOOKUP(AV89,Gemiddelde!A:D,4,0)),"")</f>
        <v/>
      </c>
      <c r="AO89" s="15" t="str">
        <f>IF($AE89&lt;&gt;"",IF(ISNA(VLOOKUP(AV89,Gemiddelde!A:E,5,0)),"N/B",IF(VLOOKUP(AV89,Gemiddelde!A:E,5,0)=0,AN89,VLOOKUP(AV89,Gemiddelde!A:E,5,0))),"")</f>
        <v/>
      </c>
      <c r="AP89" s="11" t="str">
        <f>IF($AE89&lt;&gt;"",IF(ISNA(VLOOKUP($AE89,'Alle Teamleden'!Y:AD,5,0)),"N/A",VLOOKUP($AE89,'Alle Teamleden'!Y:AD,5,0)),"")</f>
        <v/>
      </c>
      <c r="AQ89" s="57"/>
      <c r="AR89" s="58"/>
      <c r="AS89" s="58"/>
      <c r="AT89" s="58"/>
      <c r="AU89" s="59"/>
      <c r="AV89" t="str">
        <f>AE89&amp;AV82</f>
        <v/>
      </c>
    </row>
    <row r="90" spans="2:48" x14ac:dyDescent="0.2">
      <c r="B90" t="str">
        <f>AI77&amp;" "&amp;AE77</f>
        <v xml:space="preserve"> </v>
      </c>
      <c r="C90">
        <f>AE77</f>
        <v>0</v>
      </c>
      <c r="D90" t="str">
        <f>$AH$3&amp;" "&amp;$AG77</f>
        <v xml:space="preserve"> </v>
      </c>
      <c r="E90">
        <f>AE80</f>
        <v>0</v>
      </c>
      <c r="F90" t="str">
        <f>AG80</f>
        <v/>
      </c>
      <c r="G90" t="str">
        <f>AI80</f>
        <v/>
      </c>
      <c r="H90" t="str">
        <f>AK80</f>
        <v/>
      </c>
      <c r="I90" t="str">
        <f>AN80</f>
        <v/>
      </c>
      <c r="J90" t="str">
        <f>AR80</f>
        <v/>
      </c>
      <c r="K90" t="str">
        <f>AK77</f>
        <v/>
      </c>
      <c r="L90" t="s">
        <v>46</v>
      </c>
      <c r="M90" t="str">
        <f>AM77</f>
        <v/>
      </c>
      <c r="N90" t="e">
        <f>VLOOKUP(D90,'Alle Teamleden'!F:P,11,0)</f>
        <v>#N/A</v>
      </c>
      <c r="O90">
        <f t="shared" si="42"/>
        <v>0</v>
      </c>
      <c r="P90" t="e">
        <f>VLOOKUP(O90,'Alle Teamleden'!Q:R,2,0)</f>
        <v>#N/A</v>
      </c>
      <c r="Q90" t="str">
        <f t="shared" si="43"/>
        <v/>
      </c>
      <c r="R90" t="str">
        <f t="shared" si="44"/>
        <v/>
      </c>
      <c r="S90" t="str">
        <f t="shared" si="45"/>
        <v/>
      </c>
      <c r="T90" t="str">
        <f t="shared" si="46"/>
        <v/>
      </c>
      <c r="U90" t="str">
        <f t="shared" si="47"/>
        <v/>
      </c>
      <c r="V90" t="str">
        <f t="shared" si="48"/>
        <v/>
      </c>
      <c r="W90">
        <f t="shared" si="49"/>
        <v>0</v>
      </c>
      <c r="X90" t="str">
        <f t="shared" si="50"/>
        <v/>
      </c>
      <c r="Y90" t="str">
        <f t="shared" si="51"/>
        <v/>
      </c>
      <c r="Z90" t="str">
        <f t="shared" si="52"/>
        <v/>
      </c>
      <c r="AA90" t="str">
        <f t="shared" si="53"/>
        <v/>
      </c>
      <c r="AB90" t="str">
        <f>IF(AE90&lt;&gt;"",VLOOKUP(C90,Hulpblad!B:D,3,0),"")</f>
        <v/>
      </c>
      <c r="AC90" s="4" t="str">
        <f t="shared" si="54"/>
        <v/>
      </c>
      <c r="AD90" t="str">
        <f t="shared" si="55"/>
        <v/>
      </c>
      <c r="AE90" s="27"/>
      <c r="AF90" s="12"/>
      <c r="AG90" s="74" t="str">
        <f>IF($AE90&lt;&gt;"",IF(ISNA(VLOOKUP($AE90,'Alle Teamleden'!Y:AC,2,0)),"N/A",VLOOKUP($AE90,'Alle Teamleden'!Y:AC,2,0)),"")</f>
        <v/>
      </c>
      <c r="AH90" s="75"/>
      <c r="AI90" s="76" t="str">
        <f>IF($AE90&lt;&gt;"",IF(ISNA(VLOOKUP($AE90,'Alle Teamleden'!Y:AC,3,0)),"N/A",VLOOKUP($AE90,'Alle Teamleden'!Y:AC,3,0)),"")</f>
        <v/>
      </c>
      <c r="AJ90" s="76"/>
      <c r="AK90" s="74" t="str">
        <f>IF($AE90&lt;&gt;"",IF(ISNA(VLOOKUP($AE90,'Alle Teamleden'!Y:AC,4,0)),"N/A",VLOOKUP($AE90,'Alle Teamleden'!Y:AC,4,0)),"")</f>
        <v/>
      </c>
      <c r="AL90" s="77"/>
      <c r="AM90" s="75"/>
      <c r="AN90" s="15" t="str">
        <f>IF($AE90&lt;&gt;"",IF(ISNA(VLOOKUP(AV90,Gemiddelde!A:D,4,0)),"N/B",VLOOKUP(AV90,Gemiddelde!A:D,4,0)),"")</f>
        <v/>
      </c>
      <c r="AO90" s="15" t="str">
        <f>IF($AE90&lt;&gt;"",IF(ISNA(VLOOKUP(AV90,Gemiddelde!A:E,5,0)),"N/B",IF(VLOOKUP(AV90,Gemiddelde!A:E,5,0)=0,AN90,VLOOKUP(AV90,Gemiddelde!A:E,5,0))),"")</f>
        <v/>
      </c>
      <c r="AP90" s="11" t="str">
        <f>IF($AE90&lt;&gt;"",IF(ISNA(VLOOKUP($AE90,'Alle Teamleden'!Y:AD,5,0)),"N/A",VLOOKUP($AE90,'Alle Teamleden'!Y:AD,5,0)),"")</f>
        <v/>
      </c>
      <c r="AQ90" s="57"/>
      <c r="AR90" s="58"/>
      <c r="AS90" s="58"/>
      <c r="AT90" s="58"/>
      <c r="AU90" s="59"/>
      <c r="AV90" t="str">
        <f>AE90&amp;AV82</f>
        <v/>
      </c>
    </row>
    <row r="91" spans="2:48" x14ac:dyDescent="0.2">
      <c r="B91" t="str">
        <f>AI77&amp;" "&amp;AE77</f>
        <v xml:space="preserve"> </v>
      </c>
      <c r="C91">
        <f>AE77</f>
        <v>0</v>
      </c>
      <c r="D91" t="str">
        <f>$AH$3&amp;" "&amp;$AG77</f>
        <v xml:space="preserve"> </v>
      </c>
      <c r="E91">
        <f>AE80</f>
        <v>0</v>
      </c>
      <c r="F91" t="str">
        <f>AG80</f>
        <v/>
      </c>
      <c r="G91" t="str">
        <f>AI80</f>
        <v/>
      </c>
      <c r="H91" t="str">
        <f>AK80</f>
        <v/>
      </c>
      <c r="I91" t="str">
        <f>AN80</f>
        <v/>
      </c>
      <c r="J91" t="str">
        <f>AR80</f>
        <v/>
      </c>
      <c r="K91" t="str">
        <f>AK77</f>
        <v/>
      </c>
      <c r="L91" t="s">
        <v>46</v>
      </c>
      <c r="M91" t="str">
        <f>AM77</f>
        <v/>
      </c>
      <c r="N91" t="e">
        <f>VLOOKUP(D91,'Alle Teamleden'!F:P,11,0)</f>
        <v>#N/A</v>
      </c>
      <c r="O91">
        <f t="shared" si="42"/>
        <v>0</v>
      </c>
      <c r="P91" t="e">
        <f>VLOOKUP(O91,'Alle Teamleden'!Q:R,2,0)</f>
        <v>#N/A</v>
      </c>
      <c r="Q91" t="str">
        <f t="shared" si="43"/>
        <v/>
      </c>
      <c r="R91" t="str">
        <f t="shared" si="44"/>
        <v/>
      </c>
      <c r="S91" t="str">
        <f t="shared" si="45"/>
        <v/>
      </c>
      <c r="T91" t="str">
        <f t="shared" si="46"/>
        <v/>
      </c>
      <c r="U91" t="str">
        <f t="shared" si="47"/>
        <v/>
      </c>
      <c r="V91" t="str">
        <f t="shared" si="48"/>
        <v/>
      </c>
      <c r="W91">
        <f t="shared" si="49"/>
        <v>0</v>
      </c>
      <c r="X91" t="str">
        <f t="shared" si="50"/>
        <v/>
      </c>
      <c r="Y91" t="str">
        <f t="shared" si="51"/>
        <v/>
      </c>
      <c r="Z91" t="str">
        <f t="shared" si="52"/>
        <v/>
      </c>
      <c r="AA91" t="str">
        <f t="shared" si="53"/>
        <v/>
      </c>
      <c r="AB91" t="str">
        <f>IF(AE91&lt;&gt;"",VLOOKUP(C91,Hulpblad!B:D,3,0),"")</f>
        <v/>
      </c>
      <c r="AC91" s="4" t="str">
        <f t="shared" si="54"/>
        <v/>
      </c>
      <c r="AD91" t="str">
        <f t="shared" si="55"/>
        <v/>
      </c>
      <c r="AE91" s="27"/>
      <c r="AF91" s="12"/>
      <c r="AG91" s="74" t="str">
        <f>IF($AE91&lt;&gt;"",IF(ISNA(VLOOKUP($AE91,'Alle Teamleden'!Y:AC,2,0)),"N/A",VLOOKUP($AE91,'Alle Teamleden'!Y:AC,2,0)),"")</f>
        <v/>
      </c>
      <c r="AH91" s="75"/>
      <c r="AI91" s="76" t="str">
        <f>IF($AE91&lt;&gt;"",IF(ISNA(VLOOKUP($AE91,'Alle Teamleden'!Y:AC,3,0)),"N/A",VLOOKUP($AE91,'Alle Teamleden'!Y:AC,3,0)),"")</f>
        <v/>
      </c>
      <c r="AJ91" s="76"/>
      <c r="AK91" s="74" t="str">
        <f>IF($AE91&lt;&gt;"",IF(ISNA(VLOOKUP($AE91,'Alle Teamleden'!Y:AC,4,0)),"N/A",VLOOKUP($AE91,'Alle Teamleden'!Y:AC,4,0)),"")</f>
        <v/>
      </c>
      <c r="AL91" s="77"/>
      <c r="AM91" s="75"/>
      <c r="AN91" s="15" t="str">
        <f>IF($AE91&lt;&gt;"",IF(ISNA(VLOOKUP(AV91,Gemiddelde!A:D,4,0)),"N/B",VLOOKUP(AV91,Gemiddelde!A:D,4,0)),"")</f>
        <v/>
      </c>
      <c r="AO91" s="15" t="str">
        <f>IF($AE91&lt;&gt;"",IF(ISNA(VLOOKUP(AV91,Gemiddelde!A:E,5,0)),"N/B",IF(VLOOKUP(AV91,Gemiddelde!A:E,5,0)=0,AN91,VLOOKUP(AV91,Gemiddelde!A:E,5,0))),"")</f>
        <v/>
      </c>
      <c r="AP91" s="11" t="str">
        <f>IF($AE91&lt;&gt;"",IF(ISNA(VLOOKUP($AE91,'Alle Teamleden'!Y:AD,5,0)),"N/A",VLOOKUP($AE91,'Alle Teamleden'!Y:AD,5,0)),"")</f>
        <v/>
      </c>
      <c r="AQ91" s="57"/>
      <c r="AR91" s="58"/>
      <c r="AS91" s="58"/>
      <c r="AT91" s="58"/>
      <c r="AU91" s="59"/>
      <c r="AV91" t="str">
        <f>AE91&amp;AV82</f>
        <v/>
      </c>
    </row>
    <row r="92" spans="2:48" x14ac:dyDescent="0.2">
      <c r="B92" t="str">
        <f>AI77&amp;" "&amp;AE77</f>
        <v xml:space="preserve"> </v>
      </c>
      <c r="C92">
        <f>AE77</f>
        <v>0</v>
      </c>
      <c r="D92" t="str">
        <f>$AH$3&amp;" "&amp;$AG77</f>
        <v xml:space="preserve"> </v>
      </c>
      <c r="E92">
        <f>AE80</f>
        <v>0</v>
      </c>
      <c r="F92" t="str">
        <f>AG80</f>
        <v/>
      </c>
      <c r="G92" t="str">
        <f>AI80</f>
        <v/>
      </c>
      <c r="H92" t="str">
        <f>AK80</f>
        <v/>
      </c>
      <c r="I92" t="str">
        <f>AN80</f>
        <v/>
      </c>
      <c r="J92" t="str">
        <f>AR80</f>
        <v/>
      </c>
      <c r="K92" t="str">
        <f>AK77</f>
        <v/>
      </c>
      <c r="L92" t="s">
        <v>46</v>
      </c>
      <c r="M92" t="str">
        <f>AM77</f>
        <v/>
      </c>
      <c r="N92" t="e">
        <f>VLOOKUP(D92,'Alle Teamleden'!F:P,11,0)</f>
        <v>#N/A</v>
      </c>
      <c r="O92">
        <f t="shared" si="42"/>
        <v>0</v>
      </c>
      <c r="P92" t="e">
        <f>VLOOKUP(O92,'Alle Teamleden'!Q:R,2,0)</f>
        <v>#N/A</v>
      </c>
      <c r="Q92" t="str">
        <f t="shared" si="43"/>
        <v/>
      </c>
      <c r="R92" t="str">
        <f t="shared" si="44"/>
        <v/>
      </c>
      <c r="S92" t="str">
        <f t="shared" si="45"/>
        <v/>
      </c>
      <c r="T92" t="str">
        <f t="shared" si="46"/>
        <v/>
      </c>
      <c r="U92" t="str">
        <f t="shared" si="47"/>
        <v/>
      </c>
      <c r="V92" t="str">
        <f t="shared" si="48"/>
        <v/>
      </c>
      <c r="W92">
        <f t="shared" si="49"/>
        <v>0</v>
      </c>
      <c r="X92" t="str">
        <f t="shared" si="50"/>
        <v/>
      </c>
      <c r="Y92" t="str">
        <f t="shared" si="51"/>
        <v/>
      </c>
      <c r="Z92" t="str">
        <f t="shared" si="52"/>
        <v/>
      </c>
      <c r="AA92" t="str">
        <f t="shared" si="53"/>
        <v/>
      </c>
      <c r="AB92" t="str">
        <f>IF(AE92&lt;&gt;"",VLOOKUP(C92,Hulpblad!B:D,3,0),"")</f>
        <v/>
      </c>
      <c r="AC92" s="4" t="str">
        <f t="shared" si="54"/>
        <v/>
      </c>
      <c r="AD92" t="str">
        <f t="shared" si="55"/>
        <v/>
      </c>
      <c r="AE92" s="27"/>
      <c r="AF92" s="12"/>
      <c r="AG92" s="74" t="str">
        <f>IF($AE92&lt;&gt;"",IF(ISNA(VLOOKUP($AE92,'Alle Teamleden'!Y:AC,2,0)),"N/A",VLOOKUP($AE92,'Alle Teamleden'!Y:AC,2,0)),"")</f>
        <v/>
      </c>
      <c r="AH92" s="75"/>
      <c r="AI92" s="76" t="str">
        <f>IF($AE92&lt;&gt;"",IF(ISNA(VLOOKUP($AE92,'Alle Teamleden'!Y:AC,3,0)),"N/A",VLOOKUP($AE92,'Alle Teamleden'!Y:AC,3,0)),"")</f>
        <v/>
      </c>
      <c r="AJ92" s="76"/>
      <c r="AK92" s="74" t="str">
        <f>IF($AE92&lt;&gt;"",IF(ISNA(VLOOKUP($AE92,'Alle Teamleden'!Y:AC,4,0)),"N/A",VLOOKUP($AE92,'Alle Teamleden'!Y:AC,4,0)),"")</f>
        <v/>
      </c>
      <c r="AL92" s="77"/>
      <c r="AM92" s="75"/>
      <c r="AN92" s="15" t="str">
        <f>IF($AE92&lt;&gt;"",IF(ISNA(VLOOKUP(AV92,Gemiddelde!A:D,4,0)),"N/B",VLOOKUP(AV92,Gemiddelde!A:D,4,0)),"")</f>
        <v/>
      </c>
      <c r="AO92" s="15" t="str">
        <f>IF($AE92&lt;&gt;"",IF(ISNA(VLOOKUP(AV92,Gemiddelde!A:E,5,0)),"N/B",IF(VLOOKUP(AV92,Gemiddelde!A:E,5,0)=0,AN92,VLOOKUP(AV92,Gemiddelde!A:E,5,0))),"")</f>
        <v/>
      </c>
      <c r="AP92" s="11" t="str">
        <f>IF($AE92&lt;&gt;"",IF(ISNA(VLOOKUP($AE92,'Alle Teamleden'!Y:AD,5,0)),"N/A",VLOOKUP($AE92,'Alle Teamleden'!Y:AD,5,0)),"")</f>
        <v/>
      </c>
      <c r="AQ92" s="57"/>
      <c r="AR92" s="58"/>
      <c r="AS92" s="58"/>
      <c r="AT92" s="58"/>
      <c r="AU92" s="59"/>
      <c r="AV92" t="str">
        <f>AE92&amp;AV82</f>
        <v/>
      </c>
    </row>
    <row r="93" spans="2:48" x14ac:dyDescent="0.2">
      <c r="B93" t="str">
        <f>AI77&amp;" "&amp;AE77</f>
        <v xml:space="preserve"> </v>
      </c>
      <c r="C93">
        <f>AE77</f>
        <v>0</v>
      </c>
      <c r="D93" t="str">
        <f>$AH$3&amp;" "&amp;$AG77</f>
        <v xml:space="preserve"> </v>
      </c>
      <c r="E93">
        <f>AE80</f>
        <v>0</v>
      </c>
      <c r="F93" t="str">
        <f>AG80</f>
        <v/>
      </c>
      <c r="G93" t="str">
        <f>AI80</f>
        <v/>
      </c>
      <c r="H93" t="str">
        <f>AK80</f>
        <v/>
      </c>
      <c r="I93" t="str">
        <f>AN80</f>
        <v/>
      </c>
      <c r="J93" t="str">
        <f>AR80</f>
        <v/>
      </c>
      <c r="K93" t="str">
        <f>AK77</f>
        <v/>
      </c>
      <c r="L93" t="s">
        <v>46</v>
      </c>
      <c r="M93" t="str">
        <f>AM77</f>
        <v/>
      </c>
      <c r="N93" t="e">
        <f>VLOOKUP(D93,'Alle Teamleden'!F:P,11,0)</f>
        <v>#N/A</v>
      </c>
      <c r="O93">
        <f t="shared" si="42"/>
        <v>0</v>
      </c>
      <c r="P93" t="e">
        <f>VLOOKUP(O93,'Alle Teamleden'!Q:R,2,0)</f>
        <v>#N/A</v>
      </c>
      <c r="Q93" t="str">
        <f t="shared" si="43"/>
        <v/>
      </c>
      <c r="R93" t="str">
        <f t="shared" si="44"/>
        <v/>
      </c>
      <c r="S93" t="str">
        <f t="shared" si="45"/>
        <v/>
      </c>
      <c r="T93" t="str">
        <f t="shared" si="46"/>
        <v/>
      </c>
      <c r="U93" t="str">
        <f t="shared" si="47"/>
        <v/>
      </c>
      <c r="V93" t="str">
        <f t="shared" si="48"/>
        <v/>
      </c>
      <c r="W93">
        <f t="shared" si="49"/>
        <v>0</v>
      </c>
      <c r="X93" t="str">
        <f t="shared" si="50"/>
        <v/>
      </c>
      <c r="Y93" t="str">
        <f t="shared" si="51"/>
        <v/>
      </c>
      <c r="Z93" t="str">
        <f t="shared" si="52"/>
        <v/>
      </c>
      <c r="AA93" t="str">
        <f t="shared" si="53"/>
        <v/>
      </c>
      <c r="AB93" t="str">
        <f>IF(AE93&lt;&gt;"",VLOOKUP(C93,Hulpblad!B:D,3,0),"")</f>
        <v/>
      </c>
      <c r="AC93" s="4" t="str">
        <f t="shared" si="54"/>
        <v/>
      </c>
      <c r="AD93" t="str">
        <f t="shared" si="55"/>
        <v/>
      </c>
      <c r="AE93" s="27"/>
      <c r="AF93" s="12"/>
      <c r="AG93" s="74" t="str">
        <f>IF($AE93&lt;&gt;"",IF(ISNA(VLOOKUP($AE93,'Alle Teamleden'!Y:AC,2,0)),"N/A",VLOOKUP($AE93,'Alle Teamleden'!Y:AC,2,0)),"")</f>
        <v/>
      </c>
      <c r="AH93" s="75"/>
      <c r="AI93" s="76" t="str">
        <f>IF($AE93&lt;&gt;"",IF(ISNA(VLOOKUP($AE93,'Alle Teamleden'!Y:AC,3,0)),"N/A",VLOOKUP($AE93,'Alle Teamleden'!Y:AC,3,0)),"")</f>
        <v/>
      </c>
      <c r="AJ93" s="76"/>
      <c r="AK93" s="74" t="str">
        <f>IF($AE93&lt;&gt;"",IF(ISNA(VLOOKUP($AE93,'Alle Teamleden'!Y:AC,4,0)),"N/A",VLOOKUP($AE93,'Alle Teamleden'!Y:AC,4,0)),"")</f>
        <v/>
      </c>
      <c r="AL93" s="77"/>
      <c r="AM93" s="75"/>
      <c r="AN93" s="15" t="str">
        <f>IF($AE93&lt;&gt;"",IF(ISNA(VLOOKUP(AV93,Gemiddelde!A:D,4,0)),"N/B",VLOOKUP(AV93,Gemiddelde!A:D,4,0)),"")</f>
        <v/>
      </c>
      <c r="AO93" s="15" t="str">
        <f>IF($AE93&lt;&gt;"",IF(ISNA(VLOOKUP(AV93,Gemiddelde!A:E,5,0)),"N/B",IF(VLOOKUP(AV93,Gemiddelde!A:E,5,0)=0,AN93,VLOOKUP(AV93,Gemiddelde!A:E,5,0))),"")</f>
        <v/>
      </c>
      <c r="AP93" s="11" t="str">
        <f>IF($AE93&lt;&gt;"",IF(ISNA(VLOOKUP($AE93,'Alle Teamleden'!Y:AD,5,0)),"N/A",VLOOKUP($AE93,'Alle Teamleden'!Y:AD,5,0)),"")</f>
        <v/>
      </c>
      <c r="AQ93" s="57"/>
      <c r="AR93" s="58"/>
      <c r="AS93" s="58"/>
      <c r="AT93" s="58"/>
      <c r="AU93" s="59"/>
      <c r="AV93" t="str">
        <f>AE93&amp;AV82</f>
        <v/>
      </c>
    </row>
    <row r="94" spans="2:48" ht="13.5" thickBot="1" x14ac:dyDescent="0.25">
      <c r="B94" t="str">
        <f>AI77&amp;" "&amp;AE77</f>
        <v xml:space="preserve"> </v>
      </c>
      <c r="C94">
        <f>AE77</f>
        <v>0</v>
      </c>
      <c r="D94" t="str">
        <f>$AH$3&amp;" "&amp;$AG77</f>
        <v xml:space="preserve"> </v>
      </c>
      <c r="E94">
        <f>AE80</f>
        <v>0</v>
      </c>
      <c r="F94" t="str">
        <f>AG80</f>
        <v/>
      </c>
      <c r="G94" t="str">
        <f>AI80</f>
        <v/>
      </c>
      <c r="H94" t="str">
        <f>AK80</f>
        <v/>
      </c>
      <c r="I94" t="str">
        <f>AN80</f>
        <v/>
      </c>
      <c r="J94" t="str">
        <f>AR80</f>
        <v/>
      </c>
      <c r="K94" t="str">
        <f>AK77</f>
        <v/>
      </c>
      <c r="L94" t="s">
        <v>46</v>
      </c>
      <c r="M94" t="str">
        <f>AM77</f>
        <v/>
      </c>
      <c r="N94" t="e">
        <f>VLOOKUP(D94,'Alle Teamleden'!F:P,11,0)</f>
        <v>#N/A</v>
      </c>
      <c r="O94">
        <f t="shared" si="42"/>
        <v>0</v>
      </c>
      <c r="P94" t="e">
        <f>VLOOKUP(O94,'Alle Teamleden'!Q:R,2,0)</f>
        <v>#N/A</v>
      </c>
      <c r="Q94" t="str">
        <f t="shared" si="43"/>
        <v/>
      </c>
      <c r="R94" t="str">
        <f t="shared" si="44"/>
        <v/>
      </c>
      <c r="S94" t="str">
        <f t="shared" si="45"/>
        <v/>
      </c>
      <c r="T94" t="str">
        <f t="shared" si="46"/>
        <v/>
      </c>
      <c r="U94" t="str">
        <f t="shared" si="47"/>
        <v/>
      </c>
      <c r="V94" t="str">
        <f t="shared" si="48"/>
        <v/>
      </c>
      <c r="W94">
        <f t="shared" si="49"/>
        <v>0</v>
      </c>
      <c r="X94" t="str">
        <f t="shared" si="50"/>
        <v/>
      </c>
      <c r="Y94" t="str">
        <f t="shared" si="51"/>
        <v/>
      </c>
      <c r="Z94" t="str">
        <f t="shared" si="52"/>
        <v/>
      </c>
      <c r="AA94" t="str">
        <f t="shared" si="53"/>
        <v/>
      </c>
      <c r="AB94" t="str">
        <f>IF(AE94&lt;&gt;"",VLOOKUP(C94,Hulpblad!B:D,3,0),"")</f>
        <v/>
      </c>
      <c r="AC94" s="4" t="str">
        <f t="shared" si="54"/>
        <v/>
      </c>
      <c r="AD94" t="str">
        <f t="shared" si="55"/>
        <v/>
      </c>
      <c r="AE94" s="28"/>
      <c r="AF94" s="13"/>
      <c r="AG94" s="89" t="str">
        <f>IF($AE94&lt;&gt;"",IF(ISNA(VLOOKUP($AE94,'Alle Teamleden'!Y:AC,2,0)),"N/A",VLOOKUP($AE94,'Alle Teamleden'!Y:AC,2,0)),"")</f>
        <v/>
      </c>
      <c r="AH94" s="91"/>
      <c r="AI94" s="92" t="str">
        <f>IF($AE94&lt;&gt;"",IF(ISNA(VLOOKUP($AE94,'Alle Teamleden'!Y:AC,3,0)),"N/A",VLOOKUP($AE94,'Alle Teamleden'!Y:AC,3,0)),"")</f>
        <v/>
      </c>
      <c r="AJ94" s="92"/>
      <c r="AK94" s="89" t="str">
        <f>IF($AE94&lt;&gt;"",IF(ISNA(VLOOKUP($AE94,'Alle Teamleden'!Y:AC,4,0)),"N/A",VLOOKUP($AE94,'Alle Teamleden'!Y:AC,4,0)),"")</f>
        <v/>
      </c>
      <c r="AL94" s="90"/>
      <c r="AM94" s="91"/>
      <c r="AN94" s="42" t="str">
        <f>IF($AE94&lt;&gt;"",IF(ISNA(VLOOKUP(AV94,Gemiddelde!A:D,4,0)),"N/B",VLOOKUP(AV94,Gemiddelde!A:D,4,0)),"")</f>
        <v/>
      </c>
      <c r="AO94" s="42" t="str">
        <f>IF($AE94&lt;&gt;"",IF(ISNA(VLOOKUP(AV94,Gemiddelde!A:E,5,0)),"N/B",IF(VLOOKUP(AV94,Gemiddelde!A:E,5,0)=0,AN94,VLOOKUP(AV94,Gemiddelde!A:E,5,0))),"")</f>
        <v/>
      </c>
      <c r="AP94" s="14" t="str">
        <f>IF($AE94&lt;&gt;"",IF(ISNA(VLOOKUP($AE94,'Alle Teamleden'!Y:AD,5,0)),"N/A",VLOOKUP($AE94,'Alle Teamleden'!Y:AD,5,0)),"")</f>
        <v/>
      </c>
      <c r="AQ94" s="60"/>
      <c r="AR94" s="61"/>
      <c r="AS94" s="61"/>
      <c r="AT94" s="61"/>
      <c r="AU94" s="62"/>
      <c r="AV94" t="str">
        <f>AE94&amp;AV82</f>
        <v/>
      </c>
    </row>
    <row r="95" spans="2:48" ht="13.5" thickBot="1" x14ac:dyDescent="0.25"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</row>
    <row r="96" spans="2:48" x14ac:dyDescent="0.2">
      <c r="AE96" s="79" t="s">
        <v>1202</v>
      </c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1"/>
    </row>
    <row r="97" spans="2:48" x14ac:dyDescent="0.2">
      <c r="AE97" s="82" t="s">
        <v>1203</v>
      </c>
      <c r="AF97" s="83"/>
      <c r="AG97" s="84" t="s">
        <v>1217</v>
      </c>
      <c r="AH97" s="83"/>
      <c r="AI97" s="85" t="s">
        <v>1227</v>
      </c>
      <c r="AJ97" s="86"/>
      <c r="AK97" s="85" t="s">
        <v>1212</v>
      </c>
      <c r="AL97" s="86"/>
      <c r="AM97" s="8" t="s">
        <v>1231</v>
      </c>
      <c r="AN97" s="9"/>
      <c r="AO97" s="85" t="s">
        <v>1223</v>
      </c>
      <c r="AP97" s="87"/>
      <c r="AQ97" s="87"/>
      <c r="AR97" s="87"/>
      <c r="AS97" s="87"/>
      <c r="AT97" s="87"/>
      <c r="AU97" s="88"/>
    </row>
    <row r="98" spans="2:48" x14ac:dyDescent="0.2">
      <c r="AE98" s="95"/>
      <c r="AF98" s="96"/>
      <c r="AG98" s="97"/>
      <c r="AH98" s="96"/>
      <c r="AI98" s="74" t="str">
        <f>IF($AE98&lt;&gt;"",VLOOKUP($AE98,Hulpblad!B:C,2,0),"")</f>
        <v/>
      </c>
      <c r="AJ98" s="75"/>
      <c r="AK98" s="93" t="str">
        <f>IF(AG98&lt;&gt;"",VLOOKUP(($AH$3&amp;" "&amp;AG98),'Alle Teamleden'!F:O,8,0),"")</f>
        <v/>
      </c>
      <c r="AL98" s="94"/>
      <c r="AM98" s="93" t="str">
        <f>IF(AG98&lt;&gt;"",VLOOKUP(($AH$3&amp;" "&amp;AG98),'Alle Teamleden'!F:O,10,0),"")</f>
        <v/>
      </c>
      <c r="AN98" s="94"/>
      <c r="AO98" s="97"/>
      <c r="AP98" s="127"/>
      <c r="AQ98" s="127"/>
      <c r="AR98" s="127"/>
      <c r="AS98" s="127"/>
      <c r="AT98" s="127"/>
      <c r="AU98" s="128"/>
    </row>
    <row r="99" spans="2:48" x14ac:dyDescent="0.2">
      <c r="AE99" s="107" t="s">
        <v>1204</v>
      </c>
      <c r="AF99" s="108"/>
      <c r="AG99" s="108"/>
      <c r="AH99" s="109"/>
      <c r="AI99" s="74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110"/>
    </row>
    <row r="100" spans="2:48" x14ac:dyDescent="0.2">
      <c r="AE100" s="72" t="s">
        <v>1205</v>
      </c>
      <c r="AF100" s="73"/>
      <c r="AG100" s="73" t="s">
        <v>1206</v>
      </c>
      <c r="AH100" s="73"/>
      <c r="AI100" s="73" t="s">
        <v>1208</v>
      </c>
      <c r="AJ100" s="73"/>
      <c r="AK100" s="73" t="s">
        <v>1207</v>
      </c>
      <c r="AL100" s="73"/>
      <c r="AM100" s="73"/>
      <c r="AN100" s="73" t="s">
        <v>1209</v>
      </c>
      <c r="AO100" s="73"/>
      <c r="AP100" s="73" t="s">
        <v>1210</v>
      </c>
      <c r="AQ100" s="73"/>
      <c r="AR100" s="111" t="s">
        <v>1211</v>
      </c>
      <c r="AS100" s="111"/>
      <c r="AT100" s="111"/>
      <c r="AU100" s="112"/>
    </row>
    <row r="101" spans="2:48" x14ac:dyDescent="0.2">
      <c r="AE101" s="27"/>
      <c r="AF101" s="41"/>
      <c r="AG101" s="76" t="str">
        <f>IF($AE101&lt;&gt;"",IF(ISNA(VLOOKUP($AE101,'Alle Teamleden'!G:L,2,0)),VLOOKUP($AE101,'Alle Teamleden'!Y:AB,2,0),VLOOKUP($AE101,'Alle Teamleden'!G:L,2,0)),"")</f>
        <v/>
      </c>
      <c r="AH101" s="76"/>
      <c r="AI101" s="76" t="str">
        <f>IF($AE101&lt;&gt;"",IF(ISNA(VLOOKUP($AE101,'Alle Teamleden'!G:L,3,0)),VLOOKUP($AE101,'Alle Teamleden'!Y:AB,3,0),VLOOKUP($AE101,'Alle Teamleden'!G:L,3,0)),"")</f>
        <v/>
      </c>
      <c r="AJ101" s="76"/>
      <c r="AK101" s="76" t="str">
        <f>IF($AE101&lt;&gt;"",IF(ISNA(VLOOKUP($AE101,'Alle Teamleden'!G:L,4,0)),VLOOKUP($AE101,'Alle Teamleden'!Y:AB,4,0),VLOOKUP($AE101,'Alle Teamleden'!G:L,4,0)),"")</f>
        <v/>
      </c>
      <c r="AL101" s="76"/>
      <c r="AM101" s="76"/>
      <c r="AN101" s="66" t="str">
        <f>IF($AE101&lt;&gt;"",IF(ISNA(VLOOKUP($AE101,'Alle Teamleden'!G:L,5,0)),VLOOKUP($AE101,'Alle Teamleden'!Y:AB,5,0),VLOOKUP($AE101,'Alle Teamleden'!G:L,5,0)),"")</f>
        <v/>
      </c>
      <c r="AO101" s="66"/>
      <c r="AP101" s="66"/>
      <c r="AQ101" s="66"/>
      <c r="AR101" s="67" t="str">
        <f>IF($AE101&lt;&gt;"",IF(ISNA(VLOOKUP($AE101,'Alle Teamleden'!G:L,6,0)),VLOOKUP($AE101,'Alle Teamleden'!Y:AB,6,0),VLOOKUP($AE101,'Alle Teamleden'!G:L,6,0)),"")</f>
        <v/>
      </c>
      <c r="AS101" s="67"/>
      <c r="AT101" s="67"/>
      <c r="AU101" s="68"/>
    </row>
    <row r="102" spans="2:48" x14ac:dyDescent="0.2">
      <c r="AE102" s="69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1"/>
    </row>
    <row r="103" spans="2:48" ht="26.45" customHeight="1" x14ac:dyDescent="0.2">
      <c r="AE103" s="72" t="s">
        <v>1213</v>
      </c>
      <c r="AF103" s="73"/>
      <c r="AG103" s="73" t="s">
        <v>1214</v>
      </c>
      <c r="AH103" s="73"/>
      <c r="AI103" s="73" t="s">
        <v>1215</v>
      </c>
      <c r="AJ103" s="73"/>
      <c r="AK103" s="73" t="s">
        <v>1216</v>
      </c>
      <c r="AL103" s="73"/>
      <c r="AM103" s="73"/>
      <c r="AN103" s="43" t="s">
        <v>2058</v>
      </c>
      <c r="AO103" s="43" t="s">
        <v>2059</v>
      </c>
      <c r="AP103" s="7" t="s">
        <v>1228</v>
      </c>
      <c r="AQ103" s="63" t="s">
        <v>2062</v>
      </c>
      <c r="AR103" s="64"/>
      <c r="AS103" s="64"/>
      <c r="AT103" s="64"/>
      <c r="AU103" s="65"/>
      <c r="AV103" t="str">
        <f>$AI98</f>
        <v/>
      </c>
    </row>
    <row r="104" spans="2:48" x14ac:dyDescent="0.2">
      <c r="B104" t="str">
        <f>AI98&amp;" "&amp;AE98</f>
        <v xml:space="preserve"> </v>
      </c>
      <c r="C104">
        <f>AE98</f>
        <v>0</v>
      </c>
      <c r="D104" t="str">
        <f>$AH$3&amp;" "&amp;$AG98</f>
        <v xml:space="preserve"> </v>
      </c>
      <c r="E104">
        <f>AE101</f>
        <v>0</v>
      </c>
      <c r="F104" t="str">
        <f>AG101</f>
        <v/>
      </c>
      <c r="G104" t="str">
        <f>AI101</f>
        <v/>
      </c>
      <c r="H104" t="str">
        <f>AK101</f>
        <v/>
      </c>
      <c r="I104" t="str">
        <f>AN101</f>
        <v/>
      </c>
      <c r="J104" t="str">
        <f>AR101</f>
        <v/>
      </c>
      <c r="K104" t="str">
        <f>AK98</f>
        <v/>
      </c>
      <c r="L104" t="s">
        <v>46</v>
      </c>
      <c r="M104" t="str">
        <f>AM98</f>
        <v/>
      </c>
      <c r="N104" t="e">
        <f>VLOOKUP(D104,'Alle Teamleden'!F:P,11,0)</f>
        <v>#N/A</v>
      </c>
      <c r="O104">
        <f>$AG$2</f>
        <v>0</v>
      </c>
      <c r="P104" t="e">
        <f>VLOOKUP(O104,'Alle Teamleden'!Q:R,2,0)</f>
        <v>#N/A</v>
      </c>
      <c r="Q104" t="str">
        <f>$AE$5</f>
        <v/>
      </c>
      <c r="R104" t="str">
        <f>$AI$5</f>
        <v/>
      </c>
      <c r="S104" t="str">
        <f>$AM$5</f>
        <v/>
      </c>
      <c r="T104" t="str">
        <f>$AN$5</f>
        <v/>
      </c>
      <c r="U104" t="str">
        <f>$AO$5</f>
        <v/>
      </c>
      <c r="V104" t="str">
        <f>$AR$5</f>
        <v/>
      </c>
      <c r="W104">
        <f>AE104</f>
        <v>0</v>
      </c>
      <c r="X104" t="str">
        <f>AG104</f>
        <v/>
      </c>
      <c r="Y104" t="str">
        <f>AI104</f>
        <v/>
      </c>
      <c r="Z104" t="str">
        <f>AK104</f>
        <v/>
      </c>
      <c r="AA104" t="str">
        <f>AO104</f>
        <v/>
      </c>
      <c r="AB104" t="str">
        <f>IF(AE104&lt;&gt;"",VLOOKUP(C104,Hulpblad!B:D,3,0),"")</f>
        <v/>
      </c>
      <c r="AC104" s="4" t="str">
        <f>AN104</f>
        <v/>
      </c>
      <c r="AD104" t="str">
        <f>AP104</f>
        <v/>
      </c>
      <c r="AE104" s="27"/>
      <c r="AF104" s="12"/>
      <c r="AG104" s="74" t="str">
        <f>IF($AE104&lt;&gt;"",IF(ISNA(VLOOKUP($AE104,'Alle Teamleden'!Y:AC,2,0)),"N/A",VLOOKUP($AE104,'Alle Teamleden'!Y:AC,2,0)),"")</f>
        <v/>
      </c>
      <c r="AH104" s="75"/>
      <c r="AI104" s="76" t="str">
        <f>IF($AE104&lt;&gt;"",IF(ISNA(VLOOKUP($AE104,'Alle Teamleden'!Y:AC,3,0)),"N/A",VLOOKUP($AE104,'Alle Teamleden'!Y:AC,3,0)),"")</f>
        <v/>
      </c>
      <c r="AJ104" s="76"/>
      <c r="AK104" s="74" t="str">
        <f>IF($AE104&lt;&gt;"",IF(ISNA(VLOOKUP($AE104,'Alle Teamleden'!Y:AC,4,0)),"N/A",VLOOKUP($AE104,'Alle Teamleden'!Y:AC,4,0)),"")</f>
        <v/>
      </c>
      <c r="AL104" s="77"/>
      <c r="AM104" s="75"/>
      <c r="AN104" s="15" t="str">
        <f>IF($AE104&lt;&gt;"",IF(ISNA(VLOOKUP(AV104,Gemiddelde!A:D,4,0)),"N/B",VLOOKUP(AV104,Gemiddelde!A:D,4,0)),"")</f>
        <v/>
      </c>
      <c r="AO104" s="15" t="str">
        <f>IF($AE104&lt;&gt;"",IF(ISNA(VLOOKUP(AV104,Gemiddelde!A:E,5,0)),"N/B",IF(VLOOKUP(AV104,Gemiddelde!A:E,5,0)=0,AN104,VLOOKUP(AV104,Gemiddelde!A:E,5,0))),"")</f>
        <v/>
      </c>
      <c r="AP104" s="11" t="str">
        <f>IF($AE104&lt;&gt;"",IF(ISNA(VLOOKUP($AE104,'Alle Teamleden'!Y:AD,5,0)),"N/A",VLOOKUP($AE104,'Alle Teamleden'!Y:AD,5,0)),"")</f>
        <v/>
      </c>
      <c r="AQ104" s="57"/>
      <c r="AR104" s="58"/>
      <c r="AS104" s="58"/>
      <c r="AT104" s="58"/>
      <c r="AU104" s="59"/>
      <c r="AV104" t="str">
        <f>AE104&amp;AV103</f>
        <v/>
      </c>
    </row>
    <row r="105" spans="2:48" x14ac:dyDescent="0.2">
      <c r="B105" t="str">
        <f>AI98&amp;" "&amp;AE98</f>
        <v xml:space="preserve"> </v>
      </c>
      <c r="C105">
        <f>AE98</f>
        <v>0</v>
      </c>
      <c r="D105" t="str">
        <f>$AH$3&amp;" "&amp;$AG98</f>
        <v xml:space="preserve"> </v>
      </c>
      <c r="E105">
        <f>AE101</f>
        <v>0</v>
      </c>
      <c r="F105" t="str">
        <f>AG101</f>
        <v/>
      </c>
      <c r="G105" t="str">
        <f>AI101</f>
        <v/>
      </c>
      <c r="H105" t="str">
        <f>AK101</f>
        <v/>
      </c>
      <c r="I105" t="str">
        <f>AN101</f>
        <v/>
      </c>
      <c r="J105" t="str">
        <f>AR101</f>
        <v/>
      </c>
      <c r="K105" t="str">
        <f>AK98</f>
        <v/>
      </c>
      <c r="L105" t="s">
        <v>46</v>
      </c>
      <c r="M105" t="str">
        <f>AM98</f>
        <v/>
      </c>
      <c r="N105" t="e">
        <f>VLOOKUP(D105,'Alle Teamleden'!F:P,11,0)</f>
        <v>#N/A</v>
      </c>
      <c r="O105">
        <f t="shared" ref="O105:O115" si="56">$AG$2</f>
        <v>0</v>
      </c>
      <c r="P105" t="e">
        <f>VLOOKUP(O105,'Alle Teamleden'!Q:R,2,0)</f>
        <v>#N/A</v>
      </c>
      <c r="Q105" t="str">
        <f t="shared" ref="Q105:Q115" si="57">$AE$5</f>
        <v/>
      </c>
      <c r="R105" t="str">
        <f t="shared" ref="R105:R115" si="58">$AI$5</f>
        <v/>
      </c>
      <c r="S105" t="str">
        <f t="shared" ref="S105:S115" si="59">$AM$5</f>
        <v/>
      </c>
      <c r="T105" t="str">
        <f t="shared" ref="T105:T115" si="60">$AN$5</f>
        <v/>
      </c>
      <c r="U105" t="str">
        <f t="shared" ref="U105:U115" si="61">$AO$5</f>
        <v/>
      </c>
      <c r="V105" t="str">
        <f t="shared" ref="V105:V115" si="62">$AR$5</f>
        <v/>
      </c>
      <c r="W105">
        <f t="shared" ref="W105:W115" si="63">AE105</f>
        <v>0</v>
      </c>
      <c r="X105" t="str">
        <f t="shared" ref="X105:X115" si="64">AG105</f>
        <v/>
      </c>
      <c r="Y105" t="str">
        <f t="shared" ref="Y105:Y115" si="65">AI105</f>
        <v/>
      </c>
      <c r="Z105" t="str">
        <f t="shared" ref="Z105:Z115" si="66">AK105</f>
        <v/>
      </c>
      <c r="AA105" t="str">
        <f t="shared" ref="AA105:AA115" si="67">AO105</f>
        <v/>
      </c>
      <c r="AB105" t="str">
        <f>IF(AE105&lt;&gt;"",VLOOKUP(C105,Hulpblad!B:D,3,0),"")</f>
        <v/>
      </c>
      <c r="AC105" s="4" t="str">
        <f t="shared" ref="AC105:AC115" si="68">AN105</f>
        <v/>
      </c>
      <c r="AD105" t="str">
        <f t="shared" ref="AD105:AD115" si="69">AP105</f>
        <v/>
      </c>
      <c r="AE105" s="27"/>
      <c r="AF105" s="12"/>
      <c r="AG105" s="74" t="str">
        <f>IF($AE105&lt;&gt;"",IF(ISNA(VLOOKUP($AE105,'Alle Teamleden'!Y:AC,2,0)),"N/A",VLOOKUP($AE105,'Alle Teamleden'!Y:AC,2,0)),"")</f>
        <v/>
      </c>
      <c r="AH105" s="75"/>
      <c r="AI105" s="76" t="str">
        <f>IF($AE105&lt;&gt;"",IF(ISNA(VLOOKUP($AE105,'Alle Teamleden'!Y:AC,3,0)),"N/A",VLOOKUP($AE105,'Alle Teamleden'!Y:AC,3,0)),"")</f>
        <v/>
      </c>
      <c r="AJ105" s="76"/>
      <c r="AK105" s="74" t="str">
        <f>IF($AE105&lt;&gt;"",IF(ISNA(VLOOKUP($AE105,'Alle Teamleden'!Y:AC,4,0)),"N/A",VLOOKUP($AE105,'Alle Teamleden'!Y:AC,4,0)),"")</f>
        <v/>
      </c>
      <c r="AL105" s="77"/>
      <c r="AM105" s="75"/>
      <c r="AN105" s="15" t="str">
        <f>IF($AE105&lt;&gt;"",IF(ISNA(VLOOKUP(AV105,Gemiddelde!A:D,4,0)),"N/B",VLOOKUP(AV105,Gemiddelde!A:D,4,0)),"")</f>
        <v/>
      </c>
      <c r="AO105" s="15" t="str">
        <f>IF($AE105&lt;&gt;"",IF(ISNA(VLOOKUP(AV105,Gemiddelde!A:E,5,0)),"N/B",IF(VLOOKUP(AV105,Gemiddelde!A:E,5,0)=0,AN105,VLOOKUP(AV105,Gemiddelde!A:E,5,0))),"")</f>
        <v/>
      </c>
      <c r="AP105" s="11" t="str">
        <f>IF($AE105&lt;&gt;"",IF(ISNA(VLOOKUP($AE105,'Alle Teamleden'!Y:AD,5,0)),"N/A",VLOOKUP($AE105,'Alle Teamleden'!Y:AD,5,0)),"")</f>
        <v/>
      </c>
      <c r="AQ105" s="57"/>
      <c r="AR105" s="58"/>
      <c r="AS105" s="58"/>
      <c r="AT105" s="58"/>
      <c r="AU105" s="59"/>
      <c r="AV105" t="str">
        <f>AE105&amp;AV103</f>
        <v/>
      </c>
    </row>
    <row r="106" spans="2:48" x14ac:dyDescent="0.2">
      <c r="B106" t="str">
        <f>AI98&amp;" "&amp;AE98</f>
        <v xml:space="preserve"> </v>
      </c>
      <c r="C106">
        <f>AE98</f>
        <v>0</v>
      </c>
      <c r="D106" t="str">
        <f>$AH$3&amp;" "&amp;$AG98</f>
        <v xml:space="preserve"> </v>
      </c>
      <c r="E106">
        <f>AE101</f>
        <v>0</v>
      </c>
      <c r="F106" t="str">
        <f>AG101</f>
        <v/>
      </c>
      <c r="G106" t="str">
        <f>AI101</f>
        <v/>
      </c>
      <c r="H106" t="str">
        <f>AK101</f>
        <v/>
      </c>
      <c r="I106" t="str">
        <f>AN101</f>
        <v/>
      </c>
      <c r="J106" t="str">
        <f>AR101</f>
        <v/>
      </c>
      <c r="K106" t="str">
        <f>AK98</f>
        <v/>
      </c>
      <c r="L106" t="s">
        <v>46</v>
      </c>
      <c r="M106" t="str">
        <f>AM98</f>
        <v/>
      </c>
      <c r="N106" t="e">
        <f>VLOOKUP(D106,'Alle Teamleden'!F:P,11,0)</f>
        <v>#N/A</v>
      </c>
      <c r="O106">
        <f t="shared" si="56"/>
        <v>0</v>
      </c>
      <c r="P106" t="e">
        <f>VLOOKUP(O106,'Alle Teamleden'!Q:R,2,0)</f>
        <v>#N/A</v>
      </c>
      <c r="Q106" t="str">
        <f t="shared" si="57"/>
        <v/>
      </c>
      <c r="R106" t="str">
        <f t="shared" si="58"/>
        <v/>
      </c>
      <c r="S106" t="str">
        <f t="shared" si="59"/>
        <v/>
      </c>
      <c r="T106" t="str">
        <f t="shared" si="60"/>
        <v/>
      </c>
      <c r="U106" t="str">
        <f t="shared" si="61"/>
        <v/>
      </c>
      <c r="V106" t="str">
        <f t="shared" si="62"/>
        <v/>
      </c>
      <c r="W106">
        <f t="shared" si="63"/>
        <v>0</v>
      </c>
      <c r="X106" t="str">
        <f t="shared" si="64"/>
        <v/>
      </c>
      <c r="Y106" t="str">
        <f t="shared" si="65"/>
        <v/>
      </c>
      <c r="Z106" t="str">
        <f t="shared" si="66"/>
        <v/>
      </c>
      <c r="AA106" t="str">
        <f t="shared" si="67"/>
        <v/>
      </c>
      <c r="AB106" t="str">
        <f>IF(AE106&lt;&gt;"",VLOOKUP(C106,Hulpblad!B:D,3,0),"")</f>
        <v/>
      </c>
      <c r="AC106" s="4" t="str">
        <f t="shared" si="68"/>
        <v/>
      </c>
      <c r="AD106" t="str">
        <f t="shared" si="69"/>
        <v/>
      </c>
      <c r="AE106" s="27"/>
      <c r="AF106" s="12"/>
      <c r="AG106" s="74" t="str">
        <f>IF($AE106&lt;&gt;"",IF(ISNA(VLOOKUP($AE106,'Alle Teamleden'!Y:AC,2,0)),"N/A",VLOOKUP($AE106,'Alle Teamleden'!Y:AC,2,0)),"")</f>
        <v/>
      </c>
      <c r="AH106" s="75"/>
      <c r="AI106" s="76" t="str">
        <f>IF($AE106&lt;&gt;"",IF(ISNA(VLOOKUP($AE106,'Alle Teamleden'!Y:AC,3,0)),"N/A",VLOOKUP($AE106,'Alle Teamleden'!Y:AC,3,0)),"")</f>
        <v/>
      </c>
      <c r="AJ106" s="76"/>
      <c r="AK106" s="74" t="str">
        <f>IF($AE106&lt;&gt;"",IF(ISNA(VLOOKUP($AE106,'Alle Teamleden'!Y:AC,4,0)),"N/A",VLOOKUP($AE106,'Alle Teamleden'!Y:AC,4,0)),"")</f>
        <v/>
      </c>
      <c r="AL106" s="77"/>
      <c r="AM106" s="75"/>
      <c r="AN106" s="15" t="str">
        <f>IF($AE106&lt;&gt;"",IF(ISNA(VLOOKUP(AV106,Gemiddelde!A:D,4,0)),"N/B",VLOOKUP(AV106,Gemiddelde!A:D,4,0)),"")</f>
        <v/>
      </c>
      <c r="AO106" s="15" t="str">
        <f>IF($AE106&lt;&gt;"",IF(ISNA(VLOOKUP(AV106,Gemiddelde!A:E,5,0)),"N/B",IF(VLOOKUP(AV106,Gemiddelde!A:E,5,0)=0,AN106,VLOOKUP(AV106,Gemiddelde!A:E,5,0))),"")</f>
        <v/>
      </c>
      <c r="AP106" s="11" t="str">
        <f>IF($AE106&lt;&gt;"",IF(ISNA(VLOOKUP($AE106,'Alle Teamleden'!Y:AD,5,0)),"N/A",VLOOKUP($AE106,'Alle Teamleden'!Y:AD,5,0)),"")</f>
        <v/>
      </c>
      <c r="AQ106" s="57"/>
      <c r="AR106" s="58"/>
      <c r="AS106" s="58"/>
      <c r="AT106" s="58"/>
      <c r="AU106" s="59"/>
      <c r="AV106" t="str">
        <f>AE106&amp;AV103</f>
        <v/>
      </c>
    </row>
    <row r="107" spans="2:48" x14ac:dyDescent="0.2">
      <c r="B107" t="str">
        <f>AI98&amp;" "&amp;AE98</f>
        <v xml:space="preserve"> </v>
      </c>
      <c r="C107">
        <f>AE98</f>
        <v>0</v>
      </c>
      <c r="D107" t="str">
        <f>$AH$3&amp;" "&amp;$AG98</f>
        <v xml:space="preserve"> </v>
      </c>
      <c r="E107">
        <f>AE101</f>
        <v>0</v>
      </c>
      <c r="F107" t="str">
        <f>AG101</f>
        <v/>
      </c>
      <c r="G107" t="str">
        <f>AI101</f>
        <v/>
      </c>
      <c r="H107" t="str">
        <f>AK101</f>
        <v/>
      </c>
      <c r="I107" t="str">
        <f>AN101</f>
        <v/>
      </c>
      <c r="J107" t="str">
        <f>AR101</f>
        <v/>
      </c>
      <c r="K107" t="str">
        <f>AK98</f>
        <v/>
      </c>
      <c r="L107" t="s">
        <v>46</v>
      </c>
      <c r="M107" t="str">
        <f>AM98</f>
        <v/>
      </c>
      <c r="N107" t="e">
        <f>VLOOKUP(D107,'Alle Teamleden'!F:P,11,0)</f>
        <v>#N/A</v>
      </c>
      <c r="O107">
        <f t="shared" si="56"/>
        <v>0</v>
      </c>
      <c r="P107" t="e">
        <f>VLOOKUP(O107,'Alle Teamleden'!Q:R,2,0)</f>
        <v>#N/A</v>
      </c>
      <c r="Q107" t="str">
        <f t="shared" si="57"/>
        <v/>
      </c>
      <c r="R107" t="str">
        <f t="shared" si="58"/>
        <v/>
      </c>
      <c r="S107" t="str">
        <f t="shared" si="59"/>
        <v/>
      </c>
      <c r="T107" t="str">
        <f t="shared" si="60"/>
        <v/>
      </c>
      <c r="U107" t="str">
        <f t="shared" si="61"/>
        <v/>
      </c>
      <c r="V107" t="str">
        <f t="shared" si="62"/>
        <v/>
      </c>
      <c r="W107">
        <f t="shared" si="63"/>
        <v>0</v>
      </c>
      <c r="X107" t="str">
        <f t="shared" si="64"/>
        <v/>
      </c>
      <c r="Y107" t="str">
        <f t="shared" si="65"/>
        <v/>
      </c>
      <c r="Z107" t="str">
        <f t="shared" si="66"/>
        <v/>
      </c>
      <c r="AA107" t="str">
        <f t="shared" si="67"/>
        <v/>
      </c>
      <c r="AB107" t="str">
        <f>IF(AE107&lt;&gt;"",VLOOKUP(C107,Hulpblad!B:D,3,0),"")</f>
        <v/>
      </c>
      <c r="AC107" s="4" t="str">
        <f t="shared" si="68"/>
        <v/>
      </c>
      <c r="AD107" t="str">
        <f t="shared" si="69"/>
        <v/>
      </c>
      <c r="AE107" s="27"/>
      <c r="AF107" s="12"/>
      <c r="AG107" s="74" t="str">
        <f>IF($AE107&lt;&gt;"",IF(ISNA(VLOOKUP($AE107,'Alle Teamleden'!Y:AC,2,0)),"N/A",VLOOKUP($AE107,'Alle Teamleden'!Y:AC,2,0)),"")</f>
        <v/>
      </c>
      <c r="AH107" s="75"/>
      <c r="AI107" s="76" t="str">
        <f>IF($AE107&lt;&gt;"",IF(ISNA(VLOOKUP($AE107,'Alle Teamleden'!Y:AC,3,0)),"N/A",VLOOKUP($AE107,'Alle Teamleden'!Y:AC,3,0)),"")</f>
        <v/>
      </c>
      <c r="AJ107" s="76"/>
      <c r="AK107" s="74" t="str">
        <f>IF($AE107&lt;&gt;"",IF(ISNA(VLOOKUP($AE107,'Alle Teamleden'!Y:AC,4,0)),"N/A",VLOOKUP($AE107,'Alle Teamleden'!Y:AC,4,0)),"")</f>
        <v/>
      </c>
      <c r="AL107" s="77"/>
      <c r="AM107" s="75"/>
      <c r="AN107" s="15" t="str">
        <f>IF($AE107&lt;&gt;"",IF(ISNA(VLOOKUP(AV107,Gemiddelde!A:D,4,0)),"N/B",VLOOKUP(AV107,Gemiddelde!A:D,4,0)),"")</f>
        <v/>
      </c>
      <c r="AO107" s="15" t="str">
        <f>IF($AE107&lt;&gt;"",IF(ISNA(VLOOKUP(AV107,Gemiddelde!A:E,5,0)),"N/B",IF(VLOOKUP(AV107,Gemiddelde!A:E,5,0)=0,AN107,VLOOKUP(AV107,Gemiddelde!A:E,5,0))),"")</f>
        <v/>
      </c>
      <c r="AP107" s="11" t="str">
        <f>IF($AE107&lt;&gt;"",IF(ISNA(VLOOKUP($AE107,'Alle Teamleden'!Y:AD,5,0)),"N/A",VLOOKUP($AE107,'Alle Teamleden'!Y:AD,5,0)),"")</f>
        <v/>
      </c>
      <c r="AQ107" s="57"/>
      <c r="AR107" s="58"/>
      <c r="AS107" s="58"/>
      <c r="AT107" s="58"/>
      <c r="AU107" s="59"/>
      <c r="AV107" t="str">
        <f>AE107&amp;AV103</f>
        <v/>
      </c>
    </row>
    <row r="108" spans="2:48" x14ac:dyDescent="0.2">
      <c r="B108" t="str">
        <f>AI98&amp;" "&amp;AE98</f>
        <v xml:space="preserve"> </v>
      </c>
      <c r="C108">
        <f>AE98</f>
        <v>0</v>
      </c>
      <c r="D108" t="str">
        <f>$AH$3&amp;" "&amp;$AG98</f>
        <v xml:space="preserve"> </v>
      </c>
      <c r="E108">
        <f>AE101</f>
        <v>0</v>
      </c>
      <c r="F108" t="str">
        <f>AG101</f>
        <v/>
      </c>
      <c r="G108" t="str">
        <f>AI101</f>
        <v/>
      </c>
      <c r="H108" t="str">
        <f>AK101</f>
        <v/>
      </c>
      <c r="I108" t="str">
        <f>AN101</f>
        <v/>
      </c>
      <c r="J108" t="str">
        <f>AR101</f>
        <v/>
      </c>
      <c r="K108" t="str">
        <f>AK98</f>
        <v/>
      </c>
      <c r="L108" t="s">
        <v>46</v>
      </c>
      <c r="M108" t="str">
        <f>AM98</f>
        <v/>
      </c>
      <c r="N108" t="e">
        <f>VLOOKUP(D108,'Alle Teamleden'!F:P,11,0)</f>
        <v>#N/A</v>
      </c>
      <c r="O108">
        <f t="shared" si="56"/>
        <v>0</v>
      </c>
      <c r="P108" t="e">
        <f>VLOOKUP(O108,'Alle Teamleden'!Q:R,2,0)</f>
        <v>#N/A</v>
      </c>
      <c r="Q108" t="str">
        <f t="shared" si="57"/>
        <v/>
      </c>
      <c r="R108" t="str">
        <f t="shared" si="58"/>
        <v/>
      </c>
      <c r="S108" t="str">
        <f t="shared" si="59"/>
        <v/>
      </c>
      <c r="T108" t="str">
        <f t="shared" si="60"/>
        <v/>
      </c>
      <c r="U108" t="str">
        <f t="shared" si="61"/>
        <v/>
      </c>
      <c r="V108" t="str">
        <f t="shared" si="62"/>
        <v/>
      </c>
      <c r="W108">
        <f t="shared" si="63"/>
        <v>0</v>
      </c>
      <c r="X108" t="str">
        <f t="shared" si="64"/>
        <v/>
      </c>
      <c r="Y108" t="str">
        <f t="shared" si="65"/>
        <v/>
      </c>
      <c r="Z108" t="str">
        <f t="shared" si="66"/>
        <v/>
      </c>
      <c r="AA108" t="str">
        <f t="shared" si="67"/>
        <v/>
      </c>
      <c r="AB108" t="str">
        <f>IF(AE108&lt;&gt;"",VLOOKUP(C108,Hulpblad!B:D,3,0),"")</f>
        <v/>
      </c>
      <c r="AC108" s="4" t="str">
        <f t="shared" si="68"/>
        <v/>
      </c>
      <c r="AD108" t="str">
        <f t="shared" si="69"/>
        <v/>
      </c>
      <c r="AE108" s="27"/>
      <c r="AF108" s="12"/>
      <c r="AG108" s="74" t="str">
        <f>IF($AE108&lt;&gt;"",IF(ISNA(VLOOKUP($AE108,'Alle Teamleden'!Y:AC,2,0)),"N/A",VLOOKUP($AE108,'Alle Teamleden'!Y:AC,2,0)),"")</f>
        <v/>
      </c>
      <c r="AH108" s="75"/>
      <c r="AI108" s="76" t="str">
        <f>IF($AE108&lt;&gt;"",IF(ISNA(VLOOKUP($AE108,'Alle Teamleden'!Y:AC,3,0)),"N/A",VLOOKUP($AE108,'Alle Teamleden'!Y:AC,3,0)),"")</f>
        <v/>
      </c>
      <c r="AJ108" s="76"/>
      <c r="AK108" s="74" t="str">
        <f>IF($AE108&lt;&gt;"",IF(ISNA(VLOOKUP($AE108,'Alle Teamleden'!Y:AC,4,0)),"N/A",VLOOKUP($AE108,'Alle Teamleden'!Y:AC,4,0)),"")</f>
        <v/>
      </c>
      <c r="AL108" s="77"/>
      <c r="AM108" s="75"/>
      <c r="AN108" s="15" t="str">
        <f>IF($AE108&lt;&gt;"",IF(ISNA(VLOOKUP(AV108,Gemiddelde!A:D,4,0)),"N/B",VLOOKUP(AV108,Gemiddelde!A:D,4,0)),"")</f>
        <v/>
      </c>
      <c r="AO108" s="15" t="str">
        <f>IF($AE108&lt;&gt;"",IF(ISNA(VLOOKUP(AV108,Gemiddelde!A:E,5,0)),"N/B",IF(VLOOKUP(AV108,Gemiddelde!A:E,5,0)=0,AN108,VLOOKUP(AV108,Gemiddelde!A:E,5,0))),"")</f>
        <v/>
      </c>
      <c r="AP108" s="11" t="str">
        <f>IF($AE108&lt;&gt;"",IF(ISNA(VLOOKUP($AE108,'Alle Teamleden'!Y:AD,5,0)),"N/A",VLOOKUP($AE108,'Alle Teamleden'!Y:AD,5,0)),"")</f>
        <v/>
      </c>
      <c r="AQ108" s="57"/>
      <c r="AR108" s="58"/>
      <c r="AS108" s="58"/>
      <c r="AT108" s="58"/>
      <c r="AU108" s="59"/>
      <c r="AV108" t="str">
        <f>AE108&amp;AV103</f>
        <v/>
      </c>
    </row>
    <row r="109" spans="2:48" x14ac:dyDescent="0.2">
      <c r="B109" t="str">
        <f>AI98&amp;" "&amp;AE98</f>
        <v xml:space="preserve"> </v>
      </c>
      <c r="C109">
        <f>AE98</f>
        <v>0</v>
      </c>
      <c r="D109" t="str">
        <f>$AH$3&amp;" "&amp;$AG98</f>
        <v xml:space="preserve"> </v>
      </c>
      <c r="E109">
        <f>AE101</f>
        <v>0</v>
      </c>
      <c r="F109" t="str">
        <f>AG101</f>
        <v/>
      </c>
      <c r="G109" t="str">
        <f>AI101</f>
        <v/>
      </c>
      <c r="H109" t="str">
        <f>AK101</f>
        <v/>
      </c>
      <c r="I109" t="str">
        <f>AN101</f>
        <v/>
      </c>
      <c r="J109" t="str">
        <f>AR101</f>
        <v/>
      </c>
      <c r="K109" t="str">
        <f>AK98</f>
        <v/>
      </c>
      <c r="L109" t="s">
        <v>46</v>
      </c>
      <c r="M109" t="str">
        <f>AM98</f>
        <v/>
      </c>
      <c r="N109" t="e">
        <f>VLOOKUP(D109,'Alle Teamleden'!F:P,11,0)</f>
        <v>#N/A</v>
      </c>
      <c r="O109">
        <f t="shared" si="56"/>
        <v>0</v>
      </c>
      <c r="P109" t="e">
        <f>VLOOKUP(O109,'Alle Teamleden'!Q:R,2,0)</f>
        <v>#N/A</v>
      </c>
      <c r="Q109" t="str">
        <f t="shared" si="57"/>
        <v/>
      </c>
      <c r="R109" t="str">
        <f t="shared" si="58"/>
        <v/>
      </c>
      <c r="S109" t="str">
        <f t="shared" si="59"/>
        <v/>
      </c>
      <c r="T109" t="str">
        <f t="shared" si="60"/>
        <v/>
      </c>
      <c r="U109" t="str">
        <f t="shared" si="61"/>
        <v/>
      </c>
      <c r="V109" t="str">
        <f t="shared" si="62"/>
        <v/>
      </c>
      <c r="W109">
        <f t="shared" si="63"/>
        <v>0</v>
      </c>
      <c r="X109" t="str">
        <f t="shared" si="64"/>
        <v/>
      </c>
      <c r="Y109" t="str">
        <f t="shared" si="65"/>
        <v/>
      </c>
      <c r="Z109" t="str">
        <f t="shared" si="66"/>
        <v/>
      </c>
      <c r="AA109" t="str">
        <f t="shared" si="67"/>
        <v/>
      </c>
      <c r="AB109" t="str">
        <f>IF(AE109&lt;&gt;"",VLOOKUP(C109,Hulpblad!B:D,3,0),"")</f>
        <v/>
      </c>
      <c r="AC109" s="4" t="str">
        <f t="shared" si="68"/>
        <v/>
      </c>
      <c r="AD109" t="str">
        <f t="shared" si="69"/>
        <v/>
      </c>
      <c r="AE109" s="27"/>
      <c r="AF109" s="12"/>
      <c r="AG109" s="74" t="str">
        <f>IF($AE109&lt;&gt;"",IF(ISNA(VLOOKUP($AE109,'Alle Teamleden'!Y:AC,2,0)),"N/A",VLOOKUP($AE109,'Alle Teamleden'!Y:AC,2,0)),"")</f>
        <v/>
      </c>
      <c r="AH109" s="75"/>
      <c r="AI109" s="76" t="str">
        <f>IF($AE109&lt;&gt;"",IF(ISNA(VLOOKUP($AE109,'Alle Teamleden'!Y:AC,3,0)),"N/A",VLOOKUP($AE109,'Alle Teamleden'!Y:AC,3,0)),"")</f>
        <v/>
      </c>
      <c r="AJ109" s="76"/>
      <c r="AK109" s="74" t="str">
        <f>IF($AE109&lt;&gt;"",IF(ISNA(VLOOKUP($AE109,'Alle Teamleden'!Y:AC,4,0)),"N/A",VLOOKUP($AE109,'Alle Teamleden'!Y:AC,4,0)),"")</f>
        <v/>
      </c>
      <c r="AL109" s="77"/>
      <c r="AM109" s="75"/>
      <c r="AN109" s="15" t="str">
        <f>IF($AE109&lt;&gt;"",IF(ISNA(VLOOKUP(AV109,Gemiddelde!A:D,4,0)),"N/B",VLOOKUP(AV109,Gemiddelde!A:D,4,0)),"")</f>
        <v/>
      </c>
      <c r="AO109" s="15" t="str">
        <f>IF($AE109&lt;&gt;"",IF(ISNA(VLOOKUP(AV109,Gemiddelde!A:E,5,0)),"N/B",IF(VLOOKUP(AV109,Gemiddelde!A:E,5,0)=0,AN109,VLOOKUP(AV109,Gemiddelde!A:E,5,0))),"")</f>
        <v/>
      </c>
      <c r="AP109" s="11" t="str">
        <f>IF($AE109&lt;&gt;"",IF(ISNA(VLOOKUP($AE109,'Alle Teamleden'!Y:AD,5,0)),"N/A",VLOOKUP($AE109,'Alle Teamleden'!Y:AD,5,0)),"")</f>
        <v/>
      </c>
      <c r="AQ109" s="57"/>
      <c r="AR109" s="58"/>
      <c r="AS109" s="58"/>
      <c r="AT109" s="58"/>
      <c r="AU109" s="59"/>
      <c r="AV109" t="str">
        <f>AE109&amp;AV103</f>
        <v/>
      </c>
    </row>
    <row r="110" spans="2:48" x14ac:dyDescent="0.2">
      <c r="B110" t="str">
        <f>AI98&amp;" "&amp;AE98</f>
        <v xml:space="preserve"> </v>
      </c>
      <c r="C110">
        <f>AE98</f>
        <v>0</v>
      </c>
      <c r="D110" t="str">
        <f>$AH$3&amp;" "&amp;$AG98</f>
        <v xml:space="preserve"> </v>
      </c>
      <c r="E110">
        <f>AE101</f>
        <v>0</v>
      </c>
      <c r="F110" t="str">
        <f>AG101</f>
        <v/>
      </c>
      <c r="G110" t="str">
        <f>AI101</f>
        <v/>
      </c>
      <c r="H110" t="str">
        <f>AK101</f>
        <v/>
      </c>
      <c r="I110" t="str">
        <f>AN101</f>
        <v/>
      </c>
      <c r="J110" t="str">
        <f>AR101</f>
        <v/>
      </c>
      <c r="K110" t="str">
        <f>AK98</f>
        <v/>
      </c>
      <c r="L110" t="s">
        <v>46</v>
      </c>
      <c r="M110" t="str">
        <f>AM98</f>
        <v/>
      </c>
      <c r="N110" t="e">
        <f>VLOOKUP(D110,'Alle Teamleden'!F:P,11,0)</f>
        <v>#N/A</v>
      </c>
      <c r="O110">
        <f t="shared" si="56"/>
        <v>0</v>
      </c>
      <c r="P110" t="e">
        <f>VLOOKUP(O110,'Alle Teamleden'!Q:R,2,0)</f>
        <v>#N/A</v>
      </c>
      <c r="Q110" t="str">
        <f t="shared" si="57"/>
        <v/>
      </c>
      <c r="R110" t="str">
        <f t="shared" si="58"/>
        <v/>
      </c>
      <c r="S110" t="str">
        <f t="shared" si="59"/>
        <v/>
      </c>
      <c r="T110" t="str">
        <f t="shared" si="60"/>
        <v/>
      </c>
      <c r="U110" t="str">
        <f t="shared" si="61"/>
        <v/>
      </c>
      <c r="V110" t="str">
        <f t="shared" si="62"/>
        <v/>
      </c>
      <c r="W110">
        <f t="shared" si="63"/>
        <v>0</v>
      </c>
      <c r="X110" t="str">
        <f t="shared" si="64"/>
        <v/>
      </c>
      <c r="Y110" t="str">
        <f t="shared" si="65"/>
        <v/>
      </c>
      <c r="Z110" t="str">
        <f t="shared" si="66"/>
        <v/>
      </c>
      <c r="AA110" t="str">
        <f t="shared" si="67"/>
        <v/>
      </c>
      <c r="AB110" t="str">
        <f>IF(AE110&lt;&gt;"",VLOOKUP(C110,Hulpblad!B:D,3,0),"")</f>
        <v/>
      </c>
      <c r="AC110" s="4" t="str">
        <f t="shared" si="68"/>
        <v/>
      </c>
      <c r="AD110" t="str">
        <f t="shared" si="69"/>
        <v/>
      </c>
      <c r="AE110" s="27"/>
      <c r="AF110" s="12"/>
      <c r="AG110" s="74" t="str">
        <f>IF($AE110&lt;&gt;"",IF(ISNA(VLOOKUP($AE110,'Alle Teamleden'!Y:AC,2,0)),"N/A",VLOOKUP($AE110,'Alle Teamleden'!Y:AC,2,0)),"")</f>
        <v/>
      </c>
      <c r="AH110" s="75"/>
      <c r="AI110" s="76" t="str">
        <f>IF($AE110&lt;&gt;"",IF(ISNA(VLOOKUP($AE110,'Alle Teamleden'!Y:AC,3,0)),"N/A",VLOOKUP($AE110,'Alle Teamleden'!Y:AC,3,0)),"")</f>
        <v/>
      </c>
      <c r="AJ110" s="76"/>
      <c r="AK110" s="74" t="str">
        <f>IF($AE110&lt;&gt;"",IF(ISNA(VLOOKUP($AE110,'Alle Teamleden'!Y:AC,4,0)),"N/A",VLOOKUP($AE110,'Alle Teamleden'!Y:AC,4,0)),"")</f>
        <v/>
      </c>
      <c r="AL110" s="77"/>
      <c r="AM110" s="75"/>
      <c r="AN110" s="15" t="str">
        <f>IF($AE110&lt;&gt;"",IF(ISNA(VLOOKUP(AV110,Gemiddelde!A:D,4,0)),"N/B",VLOOKUP(AV110,Gemiddelde!A:D,4,0)),"")</f>
        <v/>
      </c>
      <c r="AO110" s="15" t="str">
        <f>IF($AE110&lt;&gt;"",IF(ISNA(VLOOKUP(AV110,Gemiddelde!A:E,5,0)),"N/B",IF(VLOOKUP(AV110,Gemiddelde!A:E,5,0)=0,AN110,VLOOKUP(AV110,Gemiddelde!A:E,5,0))),"")</f>
        <v/>
      </c>
      <c r="AP110" s="11" t="str">
        <f>IF($AE110&lt;&gt;"",IF(ISNA(VLOOKUP($AE110,'Alle Teamleden'!Y:AD,5,0)),"N/A",VLOOKUP($AE110,'Alle Teamleden'!Y:AD,5,0)),"")</f>
        <v/>
      </c>
      <c r="AQ110" s="57"/>
      <c r="AR110" s="58"/>
      <c r="AS110" s="58"/>
      <c r="AT110" s="58"/>
      <c r="AU110" s="59"/>
      <c r="AV110" t="str">
        <f>AE110&amp;AV103</f>
        <v/>
      </c>
    </row>
    <row r="111" spans="2:48" x14ac:dyDescent="0.2">
      <c r="B111" t="str">
        <f>AI98&amp;" "&amp;AE98</f>
        <v xml:space="preserve"> </v>
      </c>
      <c r="C111">
        <f>AE98</f>
        <v>0</v>
      </c>
      <c r="D111" t="str">
        <f>$AH$3&amp;" "&amp;$AG98</f>
        <v xml:space="preserve"> </v>
      </c>
      <c r="E111">
        <f>AE101</f>
        <v>0</v>
      </c>
      <c r="F111" t="str">
        <f>AG101</f>
        <v/>
      </c>
      <c r="G111" t="str">
        <f>AI101</f>
        <v/>
      </c>
      <c r="H111" t="str">
        <f>AK101</f>
        <v/>
      </c>
      <c r="I111" t="str">
        <f>AN101</f>
        <v/>
      </c>
      <c r="J111" t="str">
        <f>AR101</f>
        <v/>
      </c>
      <c r="K111" t="str">
        <f>AK98</f>
        <v/>
      </c>
      <c r="L111" t="s">
        <v>46</v>
      </c>
      <c r="M111" t="str">
        <f>AM98</f>
        <v/>
      </c>
      <c r="N111" t="e">
        <f>VLOOKUP(D111,'Alle Teamleden'!F:P,11,0)</f>
        <v>#N/A</v>
      </c>
      <c r="O111">
        <f t="shared" si="56"/>
        <v>0</v>
      </c>
      <c r="P111" t="e">
        <f>VLOOKUP(O111,'Alle Teamleden'!Q:R,2,0)</f>
        <v>#N/A</v>
      </c>
      <c r="Q111" t="str">
        <f t="shared" si="57"/>
        <v/>
      </c>
      <c r="R111" t="str">
        <f t="shared" si="58"/>
        <v/>
      </c>
      <c r="S111" t="str">
        <f t="shared" si="59"/>
        <v/>
      </c>
      <c r="T111" t="str">
        <f t="shared" si="60"/>
        <v/>
      </c>
      <c r="U111" t="str">
        <f t="shared" si="61"/>
        <v/>
      </c>
      <c r="V111" t="str">
        <f t="shared" si="62"/>
        <v/>
      </c>
      <c r="W111">
        <f t="shared" si="63"/>
        <v>0</v>
      </c>
      <c r="X111" t="str">
        <f t="shared" si="64"/>
        <v/>
      </c>
      <c r="Y111" t="str">
        <f t="shared" si="65"/>
        <v/>
      </c>
      <c r="Z111" t="str">
        <f t="shared" si="66"/>
        <v/>
      </c>
      <c r="AA111" t="str">
        <f t="shared" si="67"/>
        <v/>
      </c>
      <c r="AB111" t="str">
        <f>IF(AE111&lt;&gt;"",VLOOKUP(C111,Hulpblad!B:D,3,0),"")</f>
        <v/>
      </c>
      <c r="AC111" s="4" t="str">
        <f t="shared" si="68"/>
        <v/>
      </c>
      <c r="AD111" t="str">
        <f t="shared" si="69"/>
        <v/>
      </c>
      <c r="AE111" s="27"/>
      <c r="AF111" s="12"/>
      <c r="AG111" s="74" t="str">
        <f>IF($AE111&lt;&gt;"",IF(ISNA(VLOOKUP($AE111,'Alle Teamleden'!Y:AC,2,0)),"N/A",VLOOKUP($AE111,'Alle Teamleden'!Y:AC,2,0)),"")</f>
        <v/>
      </c>
      <c r="AH111" s="75"/>
      <c r="AI111" s="76" t="str">
        <f>IF($AE111&lt;&gt;"",IF(ISNA(VLOOKUP($AE111,'Alle Teamleden'!Y:AC,3,0)),"N/A",VLOOKUP($AE111,'Alle Teamleden'!Y:AC,3,0)),"")</f>
        <v/>
      </c>
      <c r="AJ111" s="76"/>
      <c r="AK111" s="74" t="str">
        <f>IF($AE111&lt;&gt;"",IF(ISNA(VLOOKUP($AE111,'Alle Teamleden'!Y:AC,4,0)),"N/A",VLOOKUP($AE111,'Alle Teamleden'!Y:AC,4,0)),"")</f>
        <v/>
      </c>
      <c r="AL111" s="77"/>
      <c r="AM111" s="75"/>
      <c r="AN111" s="15" t="str">
        <f>IF($AE111&lt;&gt;"",IF(ISNA(VLOOKUP(AV111,Gemiddelde!A:D,4,0)),"N/B",VLOOKUP(AV111,Gemiddelde!A:D,4,0)),"")</f>
        <v/>
      </c>
      <c r="AO111" s="15" t="str">
        <f>IF($AE111&lt;&gt;"",IF(ISNA(VLOOKUP(AV111,Gemiddelde!A:E,5,0)),"N/B",IF(VLOOKUP(AV111,Gemiddelde!A:E,5,0)=0,AN111,VLOOKUP(AV111,Gemiddelde!A:E,5,0))),"")</f>
        <v/>
      </c>
      <c r="AP111" s="11" t="str">
        <f>IF($AE111&lt;&gt;"",IF(ISNA(VLOOKUP($AE111,'Alle Teamleden'!Y:AD,5,0)),"N/A",VLOOKUP($AE111,'Alle Teamleden'!Y:AD,5,0)),"")</f>
        <v/>
      </c>
      <c r="AQ111" s="57"/>
      <c r="AR111" s="58"/>
      <c r="AS111" s="58"/>
      <c r="AT111" s="58"/>
      <c r="AU111" s="59"/>
      <c r="AV111" t="str">
        <f>AE111&amp;AV103</f>
        <v/>
      </c>
    </row>
    <row r="112" spans="2:48" x14ac:dyDescent="0.2">
      <c r="B112" t="str">
        <f>AI98&amp;" "&amp;AE98</f>
        <v xml:space="preserve"> </v>
      </c>
      <c r="C112">
        <f>AE98</f>
        <v>0</v>
      </c>
      <c r="D112" t="str">
        <f>$AH$3&amp;" "&amp;$AG98</f>
        <v xml:space="preserve"> </v>
      </c>
      <c r="E112">
        <f>AE101</f>
        <v>0</v>
      </c>
      <c r="F112" t="str">
        <f>AG101</f>
        <v/>
      </c>
      <c r="G112" t="str">
        <f>AI101</f>
        <v/>
      </c>
      <c r="H112" t="str">
        <f>AK101</f>
        <v/>
      </c>
      <c r="I112" t="str">
        <f>AN101</f>
        <v/>
      </c>
      <c r="J112" t="str">
        <f>AR101</f>
        <v/>
      </c>
      <c r="K112" t="str">
        <f>AK98</f>
        <v/>
      </c>
      <c r="L112" t="s">
        <v>46</v>
      </c>
      <c r="M112" t="str">
        <f>AM98</f>
        <v/>
      </c>
      <c r="N112" t="e">
        <f>VLOOKUP(D112,'Alle Teamleden'!F:P,11,0)</f>
        <v>#N/A</v>
      </c>
      <c r="O112">
        <f t="shared" si="56"/>
        <v>0</v>
      </c>
      <c r="P112" t="e">
        <f>VLOOKUP(O112,'Alle Teamleden'!Q:R,2,0)</f>
        <v>#N/A</v>
      </c>
      <c r="Q112" t="str">
        <f t="shared" si="57"/>
        <v/>
      </c>
      <c r="R112" t="str">
        <f t="shared" si="58"/>
        <v/>
      </c>
      <c r="S112" t="str">
        <f t="shared" si="59"/>
        <v/>
      </c>
      <c r="T112" t="str">
        <f t="shared" si="60"/>
        <v/>
      </c>
      <c r="U112" t="str">
        <f t="shared" si="61"/>
        <v/>
      </c>
      <c r="V112" t="str">
        <f t="shared" si="62"/>
        <v/>
      </c>
      <c r="W112">
        <f t="shared" si="63"/>
        <v>0</v>
      </c>
      <c r="X112" t="str">
        <f t="shared" si="64"/>
        <v/>
      </c>
      <c r="Y112" t="str">
        <f t="shared" si="65"/>
        <v/>
      </c>
      <c r="Z112" t="str">
        <f t="shared" si="66"/>
        <v/>
      </c>
      <c r="AA112" t="str">
        <f t="shared" si="67"/>
        <v/>
      </c>
      <c r="AB112" t="str">
        <f>IF(AE112&lt;&gt;"",VLOOKUP(C112,Hulpblad!B:D,3,0),"")</f>
        <v/>
      </c>
      <c r="AC112" s="4" t="str">
        <f t="shared" si="68"/>
        <v/>
      </c>
      <c r="AD112" t="str">
        <f t="shared" si="69"/>
        <v/>
      </c>
      <c r="AE112" s="27"/>
      <c r="AF112" s="12"/>
      <c r="AG112" s="74" t="str">
        <f>IF($AE112&lt;&gt;"",IF(ISNA(VLOOKUP($AE112,'Alle Teamleden'!Y:AC,2,0)),"N/A",VLOOKUP($AE112,'Alle Teamleden'!Y:AC,2,0)),"")</f>
        <v/>
      </c>
      <c r="AH112" s="75"/>
      <c r="AI112" s="76" t="str">
        <f>IF($AE112&lt;&gt;"",IF(ISNA(VLOOKUP($AE112,'Alle Teamleden'!Y:AC,3,0)),"N/A",VLOOKUP($AE112,'Alle Teamleden'!Y:AC,3,0)),"")</f>
        <v/>
      </c>
      <c r="AJ112" s="76"/>
      <c r="AK112" s="74" t="str">
        <f>IF($AE112&lt;&gt;"",IF(ISNA(VLOOKUP($AE112,'Alle Teamleden'!Y:AC,4,0)),"N/A",VLOOKUP($AE112,'Alle Teamleden'!Y:AC,4,0)),"")</f>
        <v/>
      </c>
      <c r="AL112" s="77"/>
      <c r="AM112" s="75"/>
      <c r="AN112" s="15" t="str">
        <f>IF($AE112&lt;&gt;"",IF(ISNA(VLOOKUP(AV112,Gemiddelde!A:D,4,0)),"N/B",VLOOKUP(AV112,Gemiddelde!A:D,4,0)),"")</f>
        <v/>
      </c>
      <c r="AO112" s="15" t="str">
        <f>IF($AE112&lt;&gt;"",IF(ISNA(VLOOKUP(AV112,Gemiddelde!A:E,5,0)),"N/B",IF(VLOOKUP(AV112,Gemiddelde!A:E,5,0)=0,AN112,VLOOKUP(AV112,Gemiddelde!A:E,5,0))),"")</f>
        <v/>
      </c>
      <c r="AP112" s="11" t="str">
        <f>IF($AE112&lt;&gt;"",IF(ISNA(VLOOKUP($AE112,'Alle Teamleden'!Y:AD,5,0)),"N/A",VLOOKUP($AE112,'Alle Teamleden'!Y:AD,5,0)),"")</f>
        <v/>
      </c>
      <c r="AQ112" s="57"/>
      <c r="AR112" s="58"/>
      <c r="AS112" s="58"/>
      <c r="AT112" s="58"/>
      <c r="AU112" s="59"/>
      <c r="AV112" t="str">
        <f>AE112&amp;AV103</f>
        <v/>
      </c>
    </row>
    <row r="113" spans="2:48" x14ac:dyDescent="0.2">
      <c r="B113" t="str">
        <f>AI98&amp;" "&amp;AE98</f>
        <v xml:space="preserve"> </v>
      </c>
      <c r="C113">
        <f>AE98</f>
        <v>0</v>
      </c>
      <c r="D113" t="str">
        <f>$AH$3&amp;" "&amp;$AG98</f>
        <v xml:space="preserve"> </v>
      </c>
      <c r="E113">
        <f>AE101</f>
        <v>0</v>
      </c>
      <c r="F113" t="str">
        <f>AG101</f>
        <v/>
      </c>
      <c r="G113" t="str">
        <f>AI101</f>
        <v/>
      </c>
      <c r="H113" t="str">
        <f>AK101</f>
        <v/>
      </c>
      <c r="I113" t="str">
        <f>AN101</f>
        <v/>
      </c>
      <c r="J113" t="str">
        <f>AR101</f>
        <v/>
      </c>
      <c r="K113" t="str">
        <f>AK98</f>
        <v/>
      </c>
      <c r="L113" t="s">
        <v>46</v>
      </c>
      <c r="M113" t="str">
        <f>AM98</f>
        <v/>
      </c>
      <c r="N113" t="e">
        <f>VLOOKUP(D113,'Alle Teamleden'!F:P,11,0)</f>
        <v>#N/A</v>
      </c>
      <c r="O113">
        <f t="shared" si="56"/>
        <v>0</v>
      </c>
      <c r="P113" t="e">
        <f>VLOOKUP(O113,'Alle Teamleden'!Q:R,2,0)</f>
        <v>#N/A</v>
      </c>
      <c r="Q113" t="str">
        <f t="shared" si="57"/>
        <v/>
      </c>
      <c r="R113" t="str">
        <f t="shared" si="58"/>
        <v/>
      </c>
      <c r="S113" t="str">
        <f t="shared" si="59"/>
        <v/>
      </c>
      <c r="T113" t="str">
        <f t="shared" si="60"/>
        <v/>
      </c>
      <c r="U113" t="str">
        <f t="shared" si="61"/>
        <v/>
      </c>
      <c r="V113" t="str">
        <f t="shared" si="62"/>
        <v/>
      </c>
      <c r="W113">
        <f t="shared" si="63"/>
        <v>0</v>
      </c>
      <c r="X113" t="str">
        <f t="shared" si="64"/>
        <v/>
      </c>
      <c r="Y113" t="str">
        <f t="shared" si="65"/>
        <v/>
      </c>
      <c r="Z113" t="str">
        <f t="shared" si="66"/>
        <v/>
      </c>
      <c r="AA113" t="str">
        <f t="shared" si="67"/>
        <v/>
      </c>
      <c r="AB113" t="str">
        <f>IF(AE113&lt;&gt;"",VLOOKUP(C113,Hulpblad!B:D,3,0),"")</f>
        <v/>
      </c>
      <c r="AC113" s="4" t="str">
        <f t="shared" si="68"/>
        <v/>
      </c>
      <c r="AD113" t="str">
        <f t="shared" si="69"/>
        <v/>
      </c>
      <c r="AE113" s="27"/>
      <c r="AF113" s="12"/>
      <c r="AG113" s="74" t="str">
        <f>IF($AE113&lt;&gt;"",IF(ISNA(VLOOKUP($AE113,'Alle Teamleden'!Y:AC,2,0)),"N/A",VLOOKUP($AE113,'Alle Teamleden'!Y:AC,2,0)),"")</f>
        <v/>
      </c>
      <c r="AH113" s="75"/>
      <c r="AI113" s="76" t="str">
        <f>IF($AE113&lt;&gt;"",IF(ISNA(VLOOKUP($AE113,'Alle Teamleden'!Y:AC,3,0)),"N/A",VLOOKUP($AE113,'Alle Teamleden'!Y:AC,3,0)),"")</f>
        <v/>
      </c>
      <c r="AJ113" s="76"/>
      <c r="AK113" s="74" t="str">
        <f>IF($AE113&lt;&gt;"",IF(ISNA(VLOOKUP($AE113,'Alle Teamleden'!Y:AC,4,0)),"N/A",VLOOKUP($AE113,'Alle Teamleden'!Y:AC,4,0)),"")</f>
        <v/>
      </c>
      <c r="AL113" s="77"/>
      <c r="AM113" s="75"/>
      <c r="AN113" s="15" t="str">
        <f>IF($AE113&lt;&gt;"",IF(ISNA(VLOOKUP(AV113,Gemiddelde!A:D,4,0)),"N/B",VLOOKUP(AV113,Gemiddelde!A:D,4,0)),"")</f>
        <v/>
      </c>
      <c r="AO113" s="15" t="str">
        <f>IF($AE113&lt;&gt;"",IF(ISNA(VLOOKUP(AV113,Gemiddelde!A:E,5,0)),"N/B",IF(VLOOKUP(AV113,Gemiddelde!A:E,5,0)=0,AN113,VLOOKUP(AV113,Gemiddelde!A:E,5,0))),"")</f>
        <v/>
      </c>
      <c r="AP113" s="11" t="str">
        <f>IF($AE113&lt;&gt;"",IF(ISNA(VLOOKUP($AE113,'Alle Teamleden'!Y:AD,5,0)),"N/A",VLOOKUP($AE113,'Alle Teamleden'!Y:AD,5,0)),"")</f>
        <v/>
      </c>
      <c r="AQ113" s="57"/>
      <c r="AR113" s="58"/>
      <c r="AS113" s="58"/>
      <c r="AT113" s="58"/>
      <c r="AU113" s="59"/>
      <c r="AV113" t="str">
        <f>AE113&amp;AV103</f>
        <v/>
      </c>
    </row>
    <row r="114" spans="2:48" x14ac:dyDescent="0.2">
      <c r="B114" t="str">
        <f>AI98&amp;" "&amp;AE98</f>
        <v xml:space="preserve"> </v>
      </c>
      <c r="C114">
        <f>AE98</f>
        <v>0</v>
      </c>
      <c r="D114" t="str">
        <f>$AH$3&amp;" "&amp;$AG98</f>
        <v xml:space="preserve"> </v>
      </c>
      <c r="E114">
        <f>AE101</f>
        <v>0</v>
      </c>
      <c r="F114" t="str">
        <f>AG101</f>
        <v/>
      </c>
      <c r="G114" t="str">
        <f>AI101</f>
        <v/>
      </c>
      <c r="H114" t="str">
        <f>AK101</f>
        <v/>
      </c>
      <c r="I114" t="str">
        <f>AN101</f>
        <v/>
      </c>
      <c r="J114" t="str">
        <f>AR101</f>
        <v/>
      </c>
      <c r="K114" t="str">
        <f>AK98</f>
        <v/>
      </c>
      <c r="L114" t="s">
        <v>46</v>
      </c>
      <c r="M114" t="str">
        <f>AM98</f>
        <v/>
      </c>
      <c r="N114" t="e">
        <f>VLOOKUP(D114,'Alle Teamleden'!F:P,11,0)</f>
        <v>#N/A</v>
      </c>
      <c r="O114">
        <f t="shared" si="56"/>
        <v>0</v>
      </c>
      <c r="P114" t="e">
        <f>VLOOKUP(O114,'Alle Teamleden'!Q:R,2,0)</f>
        <v>#N/A</v>
      </c>
      <c r="Q114" t="str">
        <f t="shared" si="57"/>
        <v/>
      </c>
      <c r="R114" t="str">
        <f t="shared" si="58"/>
        <v/>
      </c>
      <c r="S114" t="str">
        <f t="shared" si="59"/>
        <v/>
      </c>
      <c r="T114" t="str">
        <f t="shared" si="60"/>
        <v/>
      </c>
      <c r="U114" t="str">
        <f t="shared" si="61"/>
        <v/>
      </c>
      <c r="V114" t="str">
        <f t="shared" si="62"/>
        <v/>
      </c>
      <c r="W114">
        <f t="shared" si="63"/>
        <v>0</v>
      </c>
      <c r="X114" t="str">
        <f t="shared" si="64"/>
        <v/>
      </c>
      <c r="Y114" t="str">
        <f t="shared" si="65"/>
        <v/>
      </c>
      <c r="Z114" t="str">
        <f t="shared" si="66"/>
        <v/>
      </c>
      <c r="AA114" t="str">
        <f t="shared" si="67"/>
        <v/>
      </c>
      <c r="AB114" t="str">
        <f>IF(AE114&lt;&gt;"",VLOOKUP(C114,Hulpblad!B:D,3,0),"")</f>
        <v/>
      </c>
      <c r="AC114" s="4" t="str">
        <f t="shared" si="68"/>
        <v/>
      </c>
      <c r="AD114" t="str">
        <f t="shared" si="69"/>
        <v/>
      </c>
      <c r="AE114" s="27"/>
      <c r="AF114" s="12"/>
      <c r="AG114" s="74" t="str">
        <f>IF($AE114&lt;&gt;"",IF(ISNA(VLOOKUP($AE114,'Alle Teamleden'!Y:AC,2,0)),"N/A",VLOOKUP($AE114,'Alle Teamleden'!Y:AC,2,0)),"")</f>
        <v/>
      </c>
      <c r="AH114" s="75"/>
      <c r="AI114" s="76" t="str">
        <f>IF($AE114&lt;&gt;"",IF(ISNA(VLOOKUP($AE114,'Alle Teamleden'!Y:AC,3,0)),"N/A",VLOOKUP($AE114,'Alle Teamleden'!Y:AC,3,0)),"")</f>
        <v/>
      </c>
      <c r="AJ114" s="76"/>
      <c r="AK114" s="74" t="str">
        <f>IF($AE114&lt;&gt;"",IF(ISNA(VLOOKUP($AE114,'Alle Teamleden'!Y:AC,4,0)),"N/A",VLOOKUP($AE114,'Alle Teamleden'!Y:AC,4,0)),"")</f>
        <v/>
      </c>
      <c r="AL114" s="77"/>
      <c r="AM114" s="75"/>
      <c r="AN114" s="15" t="str">
        <f>IF($AE114&lt;&gt;"",IF(ISNA(VLOOKUP(AV114,Gemiddelde!A:D,4,0)),"N/B",VLOOKUP(AV114,Gemiddelde!A:D,4,0)),"")</f>
        <v/>
      </c>
      <c r="AO114" s="15" t="str">
        <f>IF($AE114&lt;&gt;"",IF(ISNA(VLOOKUP(AV114,Gemiddelde!A:E,5,0)),"N/B",IF(VLOOKUP(AV114,Gemiddelde!A:E,5,0)=0,AN114,VLOOKUP(AV114,Gemiddelde!A:E,5,0))),"")</f>
        <v/>
      </c>
      <c r="AP114" s="11" t="str">
        <f>IF($AE114&lt;&gt;"",IF(ISNA(VLOOKUP($AE114,'Alle Teamleden'!Y:AD,5,0)),"N/A",VLOOKUP($AE114,'Alle Teamleden'!Y:AD,5,0)),"")</f>
        <v/>
      </c>
      <c r="AQ114" s="57"/>
      <c r="AR114" s="58"/>
      <c r="AS114" s="58"/>
      <c r="AT114" s="58"/>
      <c r="AU114" s="59"/>
      <c r="AV114" t="str">
        <f>AE114&amp;AV103</f>
        <v/>
      </c>
    </row>
    <row r="115" spans="2:48" ht="13.5" thickBot="1" x14ac:dyDescent="0.25">
      <c r="B115" t="str">
        <f>AI98&amp;" "&amp;AE98</f>
        <v xml:space="preserve"> </v>
      </c>
      <c r="C115">
        <f>AE98</f>
        <v>0</v>
      </c>
      <c r="D115" t="str">
        <f>$AH$3&amp;" "&amp;$AG98</f>
        <v xml:space="preserve"> </v>
      </c>
      <c r="E115">
        <f>AE101</f>
        <v>0</v>
      </c>
      <c r="F115" t="str">
        <f>AG101</f>
        <v/>
      </c>
      <c r="G115" t="str">
        <f>AI101</f>
        <v/>
      </c>
      <c r="H115" t="str">
        <f>AK101</f>
        <v/>
      </c>
      <c r="I115" t="str">
        <f>AN101</f>
        <v/>
      </c>
      <c r="J115" t="str">
        <f>AR101</f>
        <v/>
      </c>
      <c r="K115" t="str">
        <f>AK98</f>
        <v/>
      </c>
      <c r="L115" t="s">
        <v>46</v>
      </c>
      <c r="M115" t="str">
        <f>AM98</f>
        <v/>
      </c>
      <c r="N115" t="e">
        <f>VLOOKUP(D115,'Alle Teamleden'!F:P,11,0)</f>
        <v>#N/A</v>
      </c>
      <c r="O115">
        <f t="shared" si="56"/>
        <v>0</v>
      </c>
      <c r="P115" t="e">
        <f>VLOOKUP(O115,'Alle Teamleden'!Q:R,2,0)</f>
        <v>#N/A</v>
      </c>
      <c r="Q115" t="str">
        <f t="shared" si="57"/>
        <v/>
      </c>
      <c r="R115" t="str">
        <f t="shared" si="58"/>
        <v/>
      </c>
      <c r="S115" t="str">
        <f t="shared" si="59"/>
        <v/>
      </c>
      <c r="T115" t="str">
        <f t="shared" si="60"/>
        <v/>
      </c>
      <c r="U115" t="str">
        <f t="shared" si="61"/>
        <v/>
      </c>
      <c r="V115" t="str">
        <f t="shared" si="62"/>
        <v/>
      </c>
      <c r="W115">
        <f t="shared" si="63"/>
        <v>0</v>
      </c>
      <c r="X115" t="str">
        <f t="shared" si="64"/>
        <v/>
      </c>
      <c r="Y115" t="str">
        <f t="shared" si="65"/>
        <v/>
      </c>
      <c r="Z115" t="str">
        <f t="shared" si="66"/>
        <v/>
      </c>
      <c r="AA115" t="str">
        <f t="shared" si="67"/>
        <v/>
      </c>
      <c r="AB115" t="str">
        <f>IF(AE115&lt;&gt;"",VLOOKUP(C115,Hulpblad!B:D,3,0),"")</f>
        <v/>
      </c>
      <c r="AC115" s="4" t="str">
        <f t="shared" si="68"/>
        <v/>
      </c>
      <c r="AD115" t="str">
        <f t="shared" si="69"/>
        <v/>
      </c>
      <c r="AE115" s="28"/>
      <c r="AF115" s="13"/>
      <c r="AG115" s="89" t="str">
        <f>IF($AE115&lt;&gt;"",IF(ISNA(VLOOKUP($AE115,'Alle Teamleden'!Y:AC,2,0)),"N/A",VLOOKUP($AE115,'Alle Teamleden'!Y:AC,2,0)),"")</f>
        <v/>
      </c>
      <c r="AH115" s="91"/>
      <c r="AI115" s="92" t="str">
        <f>IF($AE115&lt;&gt;"",IF(ISNA(VLOOKUP($AE115,'Alle Teamleden'!Y:AC,3,0)),"N/A",VLOOKUP($AE115,'Alle Teamleden'!Y:AC,3,0)),"")</f>
        <v/>
      </c>
      <c r="AJ115" s="92"/>
      <c r="AK115" s="89" t="str">
        <f>IF($AE115&lt;&gt;"",IF(ISNA(VLOOKUP($AE115,'Alle Teamleden'!Y:AC,4,0)),"N/A",VLOOKUP($AE115,'Alle Teamleden'!Y:AC,4,0)),"")</f>
        <v/>
      </c>
      <c r="AL115" s="90"/>
      <c r="AM115" s="91"/>
      <c r="AN115" s="42" t="str">
        <f>IF($AE115&lt;&gt;"",IF(ISNA(VLOOKUP(AV115,Gemiddelde!A:D,4,0)),"N/B",VLOOKUP(AV115,Gemiddelde!A:D,4,0)),"")</f>
        <v/>
      </c>
      <c r="AO115" s="42" t="str">
        <f>IF($AE115&lt;&gt;"",IF(ISNA(VLOOKUP(AV115,Gemiddelde!A:E,5,0)),"N/B",IF(VLOOKUP(AV115,Gemiddelde!A:E,5,0)=0,AN115,VLOOKUP(AV115,Gemiddelde!A:E,5,0))),"")</f>
        <v/>
      </c>
      <c r="AP115" s="14" t="str">
        <f>IF($AE115&lt;&gt;"",IF(ISNA(VLOOKUP($AE115,'Alle Teamleden'!Y:AD,5,0)),"N/A",VLOOKUP($AE115,'Alle Teamleden'!Y:AD,5,0)),"")</f>
        <v/>
      </c>
      <c r="AQ115" s="60"/>
      <c r="AR115" s="61"/>
      <c r="AS115" s="61"/>
      <c r="AT115" s="61"/>
      <c r="AU115" s="62"/>
      <c r="AV115" t="str">
        <f>AE115&amp;AV103</f>
        <v/>
      </c>
    </row>
    <row r="116" spans="2:48" ht="13.5" thickBot="1" x14ac:dyDescent="0.25"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</row>
    <row r="117" spans="2:48" x14ac:dyDescent="0.2">
      <c r="AE117" s="79" t="s">
        <v>1202</v>
      </c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1"/>
    </row>
    <row r="118" spans="2:48" x14ac:dyDescent="0.2">
      <c r="AE118" s="82" t="s">
        <v>1203</v>
      </c>
      <c r="AF118" s="83"/>
      <c r="AG118" s="84" t="s">
        <v>1217</v>
      </c>
      <c r="AH118" s="83"/>
      <c r="AI118" s="85" t="s">
        <v>1227</v>
      </c>
      <c r="AJ118" s="86"/>
      <c r="AK118" s="85" t="s">
        <v>1212</v>
      </c>
      <c r="AL118" s="86"/>
      <c r="AM118" s="8" t="s">
        <v>1231</v>
      </c>
      <c r="AN118" s="9"/>
      <c r="AO118" s="85" t="s">
        <v>1223</v>
      </c>
      <c r="AP118" s="87"/>
      <c r="AQ118" s="87"/>
      <c r="AR118" s="87"/>
      <c r="AS118" s="87"/>
      <c r="AT118" s="87"/>
      <c r="AU118" s="88"/>
    </row>
    <row r="119" spans="2:48" x14ac:dyDescent="0.2">
      <c r="AE119" s="95"/>
      <c r="AF119" s="96"/>
      <c r="AG119" s="97"/>
      <c r="AH119" s="96"/>
      <c r="AI119" s="74" t="str">
        <f>IF($AE119&lt;&gt;"",VLOOKUP($AE119,Hulpblad!B:C,2,0),"")</f>
        <v/>
      </c>
      <c r="AJ119" s="75"/>
      <c r="AK119" s="93" t="str">
        <f>IF(AG119&lt;&gt;"",VLOOKUP(($AH$3&amp;" "&amp;AG119),'Alle Teamleden'!F:O,8,0),"")</f>
        <v/>
      </c>
      <c r="AL119" s="94"/>
      <c r="AM119" s="93" t="str">
        <f>IF(AG119&lt;&gt;"",VLOOKUP(($AH$3&amp;" "&amp;AG119),'Alle Teamleden'!F:O,10,0),"")</f>
        <v/>
      </c>
      <c r="AN119" s="94"/>
      <c r="AO119" s="97"/>
      <c r="AP119" s="127"/>
      <c r="AQ119" s="127"/>
      <c r="AR119" s="127"/>
      <c r="AS119" s="127"/>
      <c r="AT119" s="127"/>
      <c r="AU119" s="128"/>
    </row>
    <row r="120" spans="2:48" x14ac:dyDescent="0.2">
      <c r="AE120" s="107" t="s">
        <v>1204</v>
      </c>
      <c r="AF120" s="108"/>
      <c r="AG120" s="108"/>
      <c r="AH120" s="109"/>
      <c r="AI120" s="74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110"/>
    </row>
    <row r="121" spans="2:48" x14ac:dyDescent="0.2">
      <c r="AE121" s="72" t="s">
        <v>1205</v>
      </c>
      <c r="AF121" s="73"/>
      <c r="AG121" s="73" t="s">
        <v>1206</v>
      </c>
      <c r="AH121" s="73"/>
      <c r="AI121" s="73" t="s">
        <v>1208</v>
      </c>
      <c r="AJ121" s="73"/>
      <c r="AK121" s="73" t="s">
        <v>1207</v>
      </c>
      <c r="AL121" s="73"/>
      <c r="AM121" s="73"/>
      <c r="AN121" s="73" t="s">
        <v>1209</v>
      </c>
      <c r="AO121" s="73"/>
      <c r="AP121" s="73" t="s">
        <v>1210</v>
      </c>
      <c r="AQ121" s="73"/>
      <c r="AR121" s="111" t="s">
        <v>1211</v>
      </c>
      <c r="AS121" s="111"/>
      <c r="AT121" s="111"/>
      <c r="AU121" s="112"/>
    </row>
    <row r="122" spans="2:48" x14ac:dyDescent="0.2">
      <c r="AE122" s="27"/>
      <c r="AF122" s="41"/>
      <c r="AG122" s="76" t="str">
        <f>IF($AE122&lt;&gt;"",IF(ISNA(VLOOKUP($AE122,'Alle Teamleden'!G:L,2,0)),VLOOKUP($AE122,'Alle Teamleden'!Y:AB,2,0),VLOOKUP($AE122,'Alle Teamleden'!G:L,2,0)),"")</f>
        <v/>
      </c>
      <c r="AH122" s="76"/>
      <c r="AI122" s="76" t="str">
        <f>IF($AE122&lt;&gt;"",IF(ISNA(VLOOKUP($AE122,'Alle Teamleden'!G:L,3,0)),VLOOKUP($AE122,'Alle Teamleden'!Y:AB,3,0),VLOOKUP($AE122,'Alle Teamleden'!G:L,3,0)),"")</f>
        <v/>
      </c>
      <c r="AJ122" s="76"/>
      <c r="AK122" s="76" t="str">
        <f>IF($AE122&lt;&gt;"",IF(ISNA(VLOOKUP($AE122,'Alle Teamleden'!G:L,4,0)),VLOOKUP($AE122,'Alle Teamleden'!Y:AB,4,0),VLOOKUP($AE122,'Alle Teamleden'!G:L,4,0)),"")</f>
        <v/>
      </c>
      <c r="AL122" s="76"/>
      <c r="AM122" s="76"/>
      <c r="AN122" s="66" t="str">
        <f>IF($AE122&lt;&gt;"",IF(ISNA(VLOOKUP($AE122,'Alle Teamleden'!G:L,5,0)),VLOOKUP($AE122,'Alle Teamleden'!Y:AB,5,0),VLOOKUP($AE122,'Alle Teamleden'!G:L,5,0)),"")</f>
        <v/>
      </c>
      <c r="AO122" s="66"/>
      <c r="AP122" s="66"/>
      <c r="AQ122" s="66"/>
      <c r="AR122" s="67" t="str">
        <f>IF($AE122&lt;&gt;"",IF(ISNA(VLOOKUP($AE122,'Alle Teamleden'!G:L,6,0)),VLOOKUP($AE122,'Alle Teamleden'!Y:AB,6,0),VLOOKUP($AE122,'Alle Teamleden'!G:L,6,0)),"")</f>
        <v/>
      </c>
      <c r="AS122" s="67"/>
      <c r="AT122" s="67"/>
      <c r="AU122" s="68"/>
    </row>
    <row r="123" spans="2:48" x14ac:dyDescent="0.2">
      <c r="AE123" s="69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1"/>
    </row>
    <row r="124" spans="2:48" ht="26.45" customHeight="1" x14ac:dyDescent="0.2">
      <c r="AE124" s="72" t="s">
        <v>1213</v>
      </c>
      <c r="AF124" s="73"/>
      <c r="AG124" s="73" t="s">
        <v>1214</v>
      </c>
      <c r="AH124" s="73"/>
      <c r="AI124" s="73" t="s">
        <v>1215</v>
      </c>
      <c r="AJ124" s="73"/>
      <c r="AK124" s="73" t="s">
        <v>1216</v>
      </c>
      <c r="AL124" s="73"/>
      <c r="AM124" s="73"/>
      <c r="AN124" s="43" t="s">
        <v>2058</v>
      </c>
      <c r="AO124" s="43" t="s">
        <v>2059</v>
      </c>
      <c r="AP124" s="7" t="s">
        <v>1228</v>
      </c>
      <c r="AQ124" s="63" t="s">
        <v>2062</v>
      </c>
      <c r="AR124" s="64"/>
      <c r="AS124" s="64"/>
      <c r="AT124" s="64"/>
      <c r="AU124" s="65"/>
      <c r="AV124" t="str">
        <f>$AI119</f>
        <v/>
      </c>
    </row>
    <row r="125" spans="2:48" x14ac:dyDescent="0.2">
      <c r="B125" t="str">
        <f>AI119&amp;" "&amp;AE119</f>
        <v xml:space="preserve"> </v>
      </c>
      <c r="C125">
        <f>AE119</f>
        <v>0</v>
      </c>
      <c r="D125" t="str">
        <f>$AH$3&amp;" "&amp;$AG119</f>
        <v xml:space="preserve"> </v>
      </c>
      <c r="E125">
        <f>AE122</f>
        <v>0</v>
      </c>
      <c r="F125" t="str">
        <f>AG122</f>
        <v/>
      </c>
      <c r="G125" t="str">
        <f>AI122</f>
        <v/>
      </c>
      <c r="H125" t="str">
        <f>AK122</f>
        <v/>
      </c>
      <c r="I125" t="str">
        <f>AN122</f>
        <v/>
      </c>
      <c r="J125" t="str">
        <f>AR122</f>
        <v/>
      </c>
      <c r="K125" t="str">
        <f>AK119</f>
        <v/>
      </c>
      <c r="L125" t="s">
        <v>46</v>
      </c>
      <c r="M125" t="str">
        <f>AM119</f>
        <v/>
      </c>
      <c r="N125" t="e">
        <f>VLOOKUP(D125,'Alle Teamleden'!F:P,11,0)</f>
        <v>#N/A</v>
      </c>
      <c r="O125">
        <f>$AG$2</f>
        <v>0</v>
      </c>
      <c r="P125" t="e">
        <f>VLOOKUP(O125,'Alle Teamleden'!Q:R,2,0)</f>
        <v>#N/A</v>
      </c>
      <c r="Q125" t="str">
        <f>$AE$5</f>
        <v/>
      </c>
      <c r="R125" t="str">
        <f>$AI$5</f>
        <v/>
      </c>
      <c r="S125" t="str">
        <f>$AM$5</f>
        <v/>
      </c>
      <c r="T125" t="str">
        <f>$AN$5</f>
        <v/>
      </c>
      <c r="U125" t="str">
        <f>$AO$5</f>
        <v/>
      </c>
      <c r="V125" t="str">
        <f>$AR$5</f>
        <v/>
      </c>
      <c r="W125">
        <f>AE125</f>
        <v>0</v>
      </c>
      <c r="X125" t="str">
        <f>AG125</f>
        <v/>
      </c>
      <c r="Y125" t="str">
        <f>AI125</f>
        <v/>
      </c>
      <c r="Z125" t="str">
        <f>AK125</f>
        <v/>
      </c>
      <c r="AA125" t="str">
        <f>AO125</f>
        <v/>
      </c>
      <c r="AB125" t="str">
        <f>IF(AE125&lt;&gt;"",VLOOKUP(C125,Hulpblad!B:D,3,0),"")</f>
        <v/>
      </c>
      <c r="AC125" s="4" t="str">
        <f>AN125</f>
        <v/>
      </c>
      <c r="AD125" t="str">
        <f>AP125</f>
        <v/>
      </c>
      <c r="AE125" s="27"/>
      <c r="AF125" s="12"/>
      <c r="AG125" s="74" t="str">
        <f>IF($AE125&lt;&gt;"",IF(ISNA(VLOOKUP($AE125,'Alle Teamleden'!Y:AC,2,0)),"N/A",VLOOKUP($AE125,'Alle Teamleden'!Y:AC,2,0)),"")</f>
        <v/>
      </c>
      <c r="AH125" s="75"/>
      <c r="AI125" s="76" t="str">
        <f>IF($AE125&lt;&gt;"",IF(ISNA(VLOOKUP($AE125,'Alle Teamleden'!Y:AC,3,0)),"N/A",VLOOKUP($AE125,'Alle Teamleden'!Y:AC,3,0)),"")</f>
        <v/>
      </c>
      <c r="AJ125" s="76"/>
      <c r="AK125" s="74" t="str">
        <f>IF($AE125&lt;&gt;"",IF(ISNA(VLOOKUP($AE125,'Alle Teamleden'!Y:AC,4,0)),"N/A",VLOOKUP($AE125,'Alle Teamleden'!Y:AC,4,0)),"")</f>
        <v/>
      </c>
      <c r="AL125" s="77"/>
      <c r="AM125" s="75"/>
      <c r="AN125" s="15" t="str">
        <f>IF($AE125&lt;&gt;"",IF(ISNA(VLOOKUP(AV125,Gemiddelde!A:D,4,0)),"N/B",VLOOKUP(AV125,Gemiddelde!A:D,4,0)),"")</f>
        <v/>
      </c>
      <c r="AO125" s="15" t="str">
        <f>IF($AE125&lt;&gt;"",IF(ISNA(VLOOKUP(AV125,Gemiddelde!A:E,5,0)),"N/B",IF(VLOOKUP(AV125,Gemiddelde!A:E,5,0)=0,AN125,VLOOKUP(AV125,Gemiddelde!A:E,5,0))),"")</f>
        <v/>
      </c>
      <c r="AP125" s="11" t="str">
        <f>IF($AE125&lt;&gt;"",IF(ISNA(VLOOKUP($AE125,'Alle Teamleden'!Y:AD,5,0)),"N/A",VLOOKUP($AE125,'Alle Teamleden'!Y:AD,5,0)),"")</f>
        <v/>
      </c>
      <c r="AQ125" s="57"/>
      <c r="AR125" s="58"/>
      <c r="AS125" s="58"/>
      <c r="AT125" s="58"/>
      <c r="AU125" s="59"/>
      <c r="AV125" t="str">
        <f>AE125&amp;AV124</f>
        <v/>
      </c>
    </row>
    <row r="126" spans="2:48" x14ac:dyDescent="0.2">
      <c r="B126" t="str">
        <f>AI119&amp;" "&amp;AE119</f>
        <v xml:space="preserve"> </v>
      </c>
      <c r="C126">
        <f>AE119</f>
        <v>0</v>
      </c>
      <c r="D126" t="str">
        <f>$AH$3&amp;" "&amp;$AG119</f>
        <v xml:space="preserve"> </v>
      </c>
      <c r="E126">
        <f>AE122</f>
        <v>0</v>
      </c>
      <c r="F126" t="str">
        <f>AG122</f>
        <v/>
      </c>
      <c r="G126" t="str">
        <f>AI122</f>
        <v/>
      </c>
      <c r="H126" t="str">
        <f>AK122</f>
        <v/>
      </c>
      <c r="I126" t="str">
        <f>AN122</f>
        <v/>
      </c>
      <c r="J126" t="str">
        <f>AR122</f>
        <v/>
      </c>
      <c r="K126" t="str">
        <f>AK119</f>
        <v/>
      </c>
      <c r="L126" t="s">
        <v>46</v>
      </c>
      <c r="M126" t="str">
        <f>AM119</f>
        <v/>
      </c>
      <c r="N126" t="e">
        <f>VLOOKUP(D126,'Alle Teamleden'!F:P,11,0)</f>
        <v>#N/A</v>
      </c>
      <c r="O126">
        <f t="shared" ref="O126:O136" si="70">$AG$2</f>
        <v>0</v>
      </c>
      <c r="P126" t="e">
        <f>VLOOKUP(O126,'Alle Teamleden'!Q:R,2,0)</f>
        <v>#N/A</v>
      </c>
      <c r="Q126" t="str">
        <f t="shared" ref="Q126:Q136" si="71">$AE$5</f>
        <v/>
      </c>
      <c r="R126" t="str">
        <f t="shared" ref="R126:R136" si="72">$AI$5</f>
        <v/>
      </c>
      <c r="S126" t="str">
        <f t="shared" ref="S126:S136" si="73">$AM$5</f>
        <v/>
      </c>
      <c r="T126" t="str">
        <f t="shared" ref="T126:T136" si="74">$AN$5</f>
        <v/>
      </c>
      <c r="U126" t="str">
        <f t="shared" ref="U126:U136" si="75">$AO$5</f>
        <v/>
      </c>
      <c r="V126" t="str">
        <f t="shared" ref="V126:V136" si="76">$AR$5</f>
        <v/>
      </c>
      <c r="W126">
        <f t="shared" ref="W126:W136" si="77">AE126</f>
        <v>0</v>
      </c>
      <c r="X126" t="str">
        <f t="shared" ref="X126:X136" si="78">AG126</f>
        <v/>
      </c>
      <c r="Y126" t="str">
        <f t="shared" ref="Y126:Y136" si="79">AI126</f>
        <v/>
      </c>
      <c r="Z126" t="str">
        <f t="shared" ref="Z126:Z136" si="80">AK126</f>
        <v/>
      </c>
      <c r="AA126" t="str">
        <f t="shared" ref="AA126:AA136" si="81">AO126</f>
        <v/>
      </c>
      <c r="AB126" t="str">
        <f>IF(AE126&lt;&gt;"",VLOOKUP(C126,Hulpblad!B:D,3,0),"")</f>
        <v/>
      </c>
      <c r="AC126" s="4" t="str">
        <f t="shared" ref="AC126:AC136" si="82">AN126</f>
        <v/>
      </c>
      <c r="AD126" t="str">
        <f t="shared" ref="AD126:AD136" si="83">AP126</f>
        <v/>
      </c>
      <c r="AE126" s="27"/>
      <c r="AF126" s="12"/>
      <c r="AG126" s="74" t="str">
        <f>IF($AE126&lt;&gt;"",IF(ISNA(VLOOKUP($AE126,'Alle Teamleden'!Y:AC,2,0)),"N/A",VLOOKUP($AE126,'Alle Teamleden'!Y:AC,2,0)),"")</f>
        <v/>
      </c>
      <c r="AH126" s="75"/>
      <c r="AI126" s="76" t="str">
        <f>IF($AE126&lt;&gt;"",IF(ISNA(VLOOKUP($AE126,'Alle Teamleden'!Y:AC,3,0)),"N/A",VLOOKUP($AE126,'Alle Teamleden'!Y:AC,3,0)),"")</f>
        <v/>
      </c>
      <c r="AJ126" s="76"/>
      <c r="AK126" s="74" t="str">
        <f>IF($AE126&lt;&gt;"",IF(ISNA(VLOOKUP($AE126,'Alle Teamleden'!Y:AC,4,0)),"N/A",VLOOKUP($AE126,'Alle Teamleden'!Y:AC,4,0)),"")</f>
        <v/>
      </c>
      <c r="AL126" s="77"/>
      <c r="AM126" s="75"/>
      <c r="AN126" s="15" t="str">
        <f>IF($AE126&lt;&gt;"",IF(ISNA(VLOOKUP(AV126,Gemiddelde!A:D,4,0)),"N/B",VLOOKUP(AV126,Gemiddelde!A:D,4,0)),"")</f>
        <v/>
      </c>
      <c r="AO126" s="15" t="str">
        <f>IF($AE126&lt;&gt;"",IF(ISNA(VLOOKUP(AV126,Gemiddelde!A:E,5,0)),"N/B",IF(VLOOKUP(AV126,Gemiddelde!A:E,5,0)=0,AN126,VLOOKUP(AV126,Gemiddelde!A:E,5,0))),"")</f>
        <v/>
      </c>
      <c r="AP126" s="11" t="str">
        <f>IF($AE126&lt;&gt;"",IF(ISNA(VLOOKUP($AE126,'Alle Teamleden'!Y:AD,5,0)),"N/A",VLOOKUP($AE126,'Alle Teamleden'!Y:AD,5,0)),"")</f>
        <v/>
      </c>
      <c r="AQ126" s="57"/>
      <c r="AR126" s="58"/>
      <c r="AS126" s="58"/>
      <c r="AT126" s="58"/>
      <c r="AU126" s="59"/>
      <c r="AV126" t="str">
        <f>AE126&amp;AV124</f>
        <v/>
      </c>
    </row>
    <row r="127" spans="2:48" x14ac:dyDescent="0.2">
      <c r="B127" t="str">
        <f>AI119&amp;" "&amp;AE119</f>
        <v xml:space="preserve"> </v>
      </c>
      <c r="C127">
        <f>AE119</f>
        <v>0</v>
      </c>
      <c r="D127" t="str">
        <f>$AH$3&amp;" "&amp;$AG119</f>
        <v xml:space="preserve"> </v>
      </c>
      <c r="E127">
        <f>AE122</f>
        <v>0</v>
      </c>
      <c r="F127" t="str">
        <f>AG122</f>
        <v/>
      </c>
      <c r="G127" t="str">
        <f>AI122</f>
        <v/>
      </c>
      <c r="H127" t="str">
        <f>AK122</f>
        <v/>
      </c>
      <c r="I127" t="str">
        <f>AN122</f>
        <v/>
      </c>
      <c r="J127" t="str">
        <f>AR122</f>
        <v/>
      </c>
      <c r="K127" t="str">
        <f>AK119</f>
        <v/>
      </c>
      <c r="L127" t="s">
        <v>46</v>
      </c>
      <c r="M127" t="str">
        <f>AM119</f>
        <v/>
      </c>
      <c r="N127" t="e">
        <f>VLOOKUP(D127,'Alle Teamleden'!F:P,11,0)</f>
        <v>#N/A</v>
      </c>
      <c r="O127">
        <f t="shared" si="70"/>
        <v>0</v>
      </c>
      <c r="P127" t="e">
        <f>VLOOKUP(O127,'Alle Teamleden'!Q:R,2,0)</f>
        <v>#N/A</v>
      </c>
      <c r="Q127" t="str">
        <f t="shared" si="71"/>
        <v/>
      </c>
      <c r="R127" t="str">
        <f t="shared" si="72"/>
        <v/>
      </c>
      <c r="S127" t="str">
        <f t="shared" si="73"/>
        <v/>
      </c>
      <c r="T127" t="str">
        <f t="shared" si="74"/>
        <v/>
      </c>
      <c r="U127" t="str">
        <f t="shared" si="75"/>
        <v/>
      </c>
      <c r="V127" t="str">
        <f t="shared" si="76"/>
        <v/>
      </c>
      <c r="W127">
        <f t="shared" si="77"/>
        <v>0</v>
      </c>
      <c r="X127" t="str">
        <f t="shared" si="78"/>
        <v/>
      </c>
      <c r="Y127" t="str">
        <f t="shared" si="79"/>
        <v/>
      </c>
      <c r="Z127" t="str">
        <f t="shared" si="80"/>
        <v/>
      </c>
      <c r="AA127" t="str">
        <f t="shared" si="81"/>
        <v/>
      </c>
      <c r="AB127" t="str">
        <f>IF(AE127&lt;&gt;"",VLOOKUP(C127,Hulpblad!B:D,3,0),"")</f>
        <v/>
      </c>
      <c r="AC127" s="4" t="str">
        <f t="shared" si="82"/>
        <v/>
      </c>
      <c r="AD127" t="str">
        <f t="shared" si="83"/>
        <v/>
      </c>
      <c r="AE127" s="27"/>
      <c r="AF127" s="12"/>
      <c r="AG127" s="74" t="str">
        <f>IF($AE127&lt;&gt;"",IF(ISNA(VLOOKUP($AE127,'Alle Teamleden'!Y:AC,2,0)),"N/A",VLOOKUP($AE127,'Alle Teamleden'!Y:AC,2,0)),"")</f>
        <v/>
      </c>
      <c r="AH127" s="75"/>
      <c r="AI127" s="76" t="str">
        <f>IF($AE127&lt;&gt;"",IF(ISNA(VLOOKUP($AE127,'Alle Teamleden'!Y:AC,3,0)),"N/A",VLOOKUP($AE127,'Alle Teamleden'!Y:AC,3,0)),"")</f>
        <v/>
      </c>
      <c r="AJ127" s="76"/>
      <c r="AK127" s="74" t="str">
        <f>IF($AE127&lt;&gt;"",IF(ISNA(VLOOKUP($AE127,'Alle Teamleden'!Y:AC,4,0)),"N/A",VLOOKUP($AE127,'Alle Teamleden'!Y:AC,4,0)),"")</f>
        <v/>
      </c>
      <c r="AL127" s="77"/>
      <c r="AM127" s="75"/>
      <c r="AN127" s="15" t="str">
        <f>IF($AE127&lt;&gt;"",IF(ISNA(VLOOKUP(AV127,Gemiddelde!A:D,4,0)),"N/B",VLOOKUP(AV127,Gemiddelde!A:D,4,0)),"")</f>
        <v/>
      </c>
      <c r="AO127" s="15" t="str">
        <f>IF($AE127&lt;&gt;"",IF(ISNA(VLOOKUP(AV127,Gemiddelde!A:E,5,0)),"N/B",IF(VLOOKUP(AV127,Gemiddelde!A:E,5,0)=0,AN127,VLOOKUP(AV127,Gemiddelde!A:E,5,0))),"")</f>
        <v/>
      </c>
      <c r="AP127" s="11" t="str">
        <f>IF($AE127&lt;&gt;"",IF(ISNA(VLOOKUP($AE127,'Alle Teamleden'!Y:AD,5,0)),"N/A",VLOOKUP($AE127,'Alle Teamleden'!Y:AD,5,0)),"")</f>
        <v/>
      </c>
      <c r="AQ127" s="57"/>
      <c r="AR127" s="58"/>
      <c r="AS127" s="58"/>
      <c r="AT127" s="58"/>
      <c r="AU127" s="59"/>
      <c r="AV127" t="str">
        <f>AE127&amp;AV124</f>
        <v/>
      </c>
    </row>
    <row r="128" spans="2:48" x14ac:dyDescent="0.2">
      <c r="B128" t="str">
        <f>AI119&amp;" "&amp;AE119</f>
        <v xml:space="preserve"> </v>
      </c>
      <c r="C128">
        <f>AE119</f>
        <v>0</v>
      </c>
      <c r="D128" t="str">
        <f>$AH$3&amp;" "&amp;$AG119</f>
        <v xml:space="preserve"> </v>
      </c>
      <c r="E128">
        <f>AE122</f>
        <v>0</v>
      </c>
      <c r="F128" t="str">
        <f>AG122</f>
        <v/>
      </c>
      <c r="G128" t="str">
        <f>AI122</f>
        <v/>
      </c>
      <c r="H128" t="str">
        <f>AK122</f>
        <v/>
      </c>
      <c r="I128" t="str">
        <f>AN122</f>
        <v/>
      </c>
      <c r="J128" t="str">
        <f>AR122</f>
        <v/>
      </c>
      <c r="K128" t="str">
        <f>AK119</f>
        <v/>
      </c>
      <c r="L128" t="s">
        <v>46</v>
      </c>
      <c r="M128" t="str">
        <f>AM119</f>
        <v/>
      </c>
      <c r="N128" t="e">
        <f>VLOOKUP(D128,'Alle Teamleden'!F:P,11,0)</f>
        <v>#N/A</v>
      </c>
      <c r="O128">
        <f t="shared" si="70"/>
        <v>0</v>
      </c>
      <c r="P128" t="e">
        <f>VLOOKUP(O128,'Alle Teamleden'!Q:R,2,0)</f>
        <v>#N/A</v>
      </c>
      <c r="Q128" t="str">
        <f t="shared" si="71"/>
        <v/>
      </c>
      <c r="R128" t="str">
        <f t="shared" si="72"/>
        <v/>
      </c>
      <c r="S128" t="str">
        <f t="shared" si="73"/>
        <v/>
      </c>
      <c r="T128" t="str">
        <f t="shared" si="74"/>
        <v/>
      </c>
      <c r="U128" t="str">
        <f t="shared" si="75"/>
        <v/>
      </c>
      <c r="V128" t="str">
        <f t="shared" si="76"/>
        <v/>
      </c>
      <c r="W128">
        <f t="shared" si="77"/>
        <v>0</v>
      </c>
      <c r="X128" t="str">
        <f t="shared" si="78"/>
        <v/>
      </c>
      <c r="Y128" t="str">
        <f t="shared" si="79"/>
        <v/>
      </c>
      <c r="Z128" t="str">
        <f t="shared" si="80"/>
        <v/>
      </c>
      <c r="AA128" t="str">
        <f t="shared" si="81"/>
        <v/>
      </c>
      <c r="AB128" t="str">
        <f>IF(AE128&lt;&gt;"",VLOOKUP(C128,Hulpblad!B:D,3,0),"")</f>
        <v/>
      </c>
      <c r="AC128" s="4" t="str">
        <f t="shared" si="82"/>
        <v/>
      </c>
      <c r="AD128" t="str">
        <f t="shared" si="83"/>
        <v/>
      </c>
      <c r="AE128" s="27"/>
      <c r="AF128" s="12"/>
      <c r="AG128" s="74" t="str">
        <f>IF($AE128&lt;&gt;"",IF(ISNA(VLOOKUP($AE128,'Alle Teamleden'!Y:AC,2,0)),"N/A",VLOOKUP($AE128,'Alle Teamleden'!Y:AC,2,0)),"")</f>
        <v/>
      </c>
      <c r="AH128" s="75"/>
      <c r="AI128" s="76" t="str">
        <f>IF($AE128&lt;&gt;"",IF(ISNA(VLOOKUP($AE128,'Alle Teamleden'!Y:AC,3,0)),"N/A",VLOOKUP($AE128,'Alle Teamleden'!Y:AC,3,0)),"")</f>
        <v/>
      </c>
      <c r="AJ128" s="76"/>
      <c r="AK128" s="74" t="str">
        <f>IF($AE128&lt;&gt;"",IF(ISNA(VLOOKUP($AE128,'Alle Teamleden'!Y:AC,4,0)),"N/A",VLOOKUP($AE128,'Alle Teamleden'!Y:AC,4,0)),"")</f>
        <v/>
      </c>
      <c r="AL128" s="77"/>
      <c r="AM128" s="75"/>
      <c r="AN128" s="15" t="str">
        <f>IF($AE128&lt;&gt;"",IF(ISNA(VLOOKUP(AV128,Gemiddelde!A:D,4,0)),"N/B",VLOOKUP(AV128,Gemiddelde!A:D,4,0)),"")</f>
        <v/>
      </c>
      <c r="AO128" s="15" t="str">
        <f>IF($AE128&lt;&gt;"",IF(ISNA(VLOOKUP(AV128,Gemiddelde!A:E,5,0)),"N/B",IF(VLOOKUP(AV128,Gemiddelde!A:E,5,0)=0,AN128,VLOOKUP(AV128,Gemiddelde!A:E,5,0))),"")</f>
        <v/>
      </c>
      <c r="AP128" s="11" t="str">
        <f>IF($AE128&lt;&gt;"",IF(ISNA(VLOOKUP($AE128,'Alle Teamleden'!Y:AD,5,0)),"N/A",VLOOKUP($AE128,'Alle Teamleden'!Y:AD,5,0)),"")</f>
        <v/>
      </c>
      <c r="AQ128" s="57"/>
      <c r="AR128" s="58"/>
      <c r="AS128" s="58"/>
      <c r="AT128" s="58"/>
      <c r="AU128" s="59"/>
      <c r="AV128" t="str">
        <f>AE128&amp;AV124</f>
        <v/>
      </c>
    </row>
    <row r="129" spans="2:48" x14ac:dyDescent="0.2">
      <c r="B129" t="str">
        <f>AI119&amp;" "&amp;AE119</f>
        <v xml:space="preserve"> </v>
      </c>
      <c r="C129">
        <f>AE119</f>
        <v>0</v>
      </c>
      <c r="D129" t="str">
        <f>$AH$3&amp;" "&amp;$AG119</f>
        <v xml:space="preserve"> </v>
      </c>
      <c r="E129">
        <f>AE122</f>
        <v>0</v>
      </c>
      <c r="F129" t="str">
        <f>AG122</f>
        <v/>
      </c>
      <c r="G129" t="str">
        <f>AI122</f>
        <v/>
      </c>
      <c r="H129" t="str">
        <f>AK122</f>
        <v/>
      </c>
      <c r="I129" t="str">
        <f>AN122</f>
        <v/>
      </c>
      <c r="J129" t="str">
        <f>AR122</f>
        <v/>
      </c>
      <c r="K129" t="str">
        <f>AK119</f>
        <v/>
      </c>
      <c r="L129" t="s">
        <v>46</v>
      </c>
      <c r="M129" t="str">
        <f>AM119</f>
        <v/>
      </c>
      <c r="N129" t="e">
        <f>VLOOKUP(D129,'Alle Teamleden'!F:P,11,0)</f>
        <v>#N/A</v>
      </c>
      <c r="O129">
        <f t="shared" si="70"/>
        <v>0</v>
      </c>
      <c r="P129" t="e">
        <f>VLOOKUP(O129,'Alle Teamleden'!Q:R,2,0)</f>
        <v>#N/A</v>
      </c>
      <c r="Q129" t="str">
        <f t="shared" si="71"/>
        <v/>
      </c>
      <c r="R129" t="str">
        <f t="shared" si="72"/>
        <v/>
      </c>
      <c r="S129" t="str">
        <f t="shared" si="73"/>
        <v/>
      </c>
      <c r="T129" t="str">
        <f t="shared" si="74"/>
        <v/>
      </c>
      <c r="U129" t="str">
        <f t="shared" si="75"/>
        <v/>
      </c>
      <c r="V129" t="str">
        <f t="shared" si="76"/>
        <v/>
      </c>
      <c r="W129">
        <f t="shared" si="77"/>
        <v>0</v>
      </c>
      <c r="X129" t="str">
        <f t="shared" si="78"/>
        <v/>
      </c>
      <c r="Y129" t="str">
        <f t="shared" si="79"/>
        <v/>
      </c>
      <c r="Z129" t="str">
        <f t="shared" si="80"/>
        <v/>
      </c>
      <c r="AA129" t="str">
        <f t="shared" si="81"/>
        <v/>
      </c>
      <c r="AB129" t="str">
        <f>IF(AE129&lt;&gt;"",VLOOKUP(C129,Hulpblad!B:D,3,0),"")</f>
        <v/>
      </c>
      <c r="AC129" s="4" t="str">
        <f t="shared" si="82"/>
        <v/>
      </c>
      <c r="AD129" t="str">
        <f t="shared" si="83"/>
        <v/>
      </c>
      <c r="AE129" s="27"/>
      <c r="AF129" s="12"/>
      <c r="AG129" s="74" t="str">
        <f>IF($AE129&lt;&gt;"",IF(ISNA(VLOOKUP($AE129,'Alle Teamleden'!Y:AC,2,0)),"N/A",VLOOKUP($AE129,'Alle Teamleden'!Y:AC,2,0)),"")</f>
        <v/>
      </c>
      <c r="AH129" s="75"/>
      <c r="AI129" s="76" t="str">
        <f>IF($AE129&lt;&gt;"",IF(ISNA(VLOOKUP($AE129,'Alle Teamleden'!Y:AC,3,0)),"N/A",VLOOKUP($AE129,'Alle Teamleden'!Y:AC,3,0)),"")</f>
        <v/>
      </c>
      <c r="AJ129" s="76"/>
      <c r="AK129" s="74" t="str">
        <f>IF($AE129&lt;&gt;"",IF(ISNA(VLOOKUP($AE129,'Alle Teamleden'!Y:AC,4,0)),"N/A",VLOOKUP($AE129,'Alle Teamleden'!Y:AC,4,0)),"")</f>
        <v/>
      </c>
      <c r="AL129" s="77"/>
      <c r="AM129" s="75"/>
      <c r="AN129" s="15" t="str">
        <f>IF($AE129&lt;&gt;"",IF(ISNA(VLOOKUP(AV129,Gemiddelde!A:D,4,0)),"N/B",VLOOKUP(AV129,Gemiddelde!A:D,4,0)),"")</f>
        <v/>
      </c>
      <c r="AO129" s="15" t="str">
        <f>IF($AE129&lt;&gt;"",IF(ISNA(VLOOKUP(AV129,Gemiddelde!A:E,5,0)),"N/B",IF(VLOOKUP(AV129,Gemiddelde!A:E,5,0)=0,AN129,VLOOKUP(AV129,Gemiddelde!A:E,5,0))),"")</f>
        <v/>
      </c>
      <c r="AP129" s="11" t="str">
        <f>IF($AE129&lt;&gt;"",IF(ISNA(VLOOKUP($AE129,'Alle Teamleden'!Y:AD,5,0)),"N/A",VLOOKUP($AE129,'Alle Teamleden'!Y:AD,5,0)),"")</f>
        <v/>
      </c>
      <c r="AQ129" s="57"/>
      <c r="AR129" s="58"/>
      <c r="AS129" s="58"/>
      <c r="AT129" s="58"/>
      <c r="AU129" s="59"/>
      <c r="AV129" t="str">
        <f>AE129&amp;AV124</f>
        <v/>
      </c>
    </row>
    <row r="130" spans="2:48" x14ac:dyDescent="0.2">
      <c r="B130" t="str">
        <f>AI119&amp;" "&amp;AE119</f>
        <v xml:space="preserve"> </v>
      </c>
      <c r="C130">
        <f>AE119</f>
        <v>0</v>
      </c>
      <c r="D130" t="str">
        <f>$AH$3&amp;" "&amp;$AG119</f>
        <v xml:space="preserve"> </v>
      </c>
      <c r="E130">
        <f>AE122</f>
        <v>0</v>
      </c>
      <c r="F130" t="str">
        <f>AG122</f>
        <v/>
      </c>
      <c r="G130" t="str">
        <f>AI122</f>
        <v/>
      </c>
      <c r="H130" t="str">
        <f>AK122</f>
        <v/>
      </c>
      <c r="I130" t="str">
        <f>AN122</f>
        <v/>
      </c>
      <c r="J130" t="str">
        <f>AR122</f>
        <v/>
      </c>
      <c r="K130" t="str">
        <f>AK119</f>
        <v/>
      </c>
      <c r="L130" t="s">
        <v>46</v>
      </c>
      <c r="M130" t="str">
        <f>AM119</f>
        <v/>
      </c>
      <c r="N130" t="e">
        <f>VLOOKUP(D130,'Alle Teamleden'!F:P,11,0)</f>
        <v>#N/A</v>
      </c>
      <c r="O130">
        <f t="shared" si="70"/>
        <v>0</v>
      </c>
      <c r="P130" t="e">
        <f>VLOOKUP(O130,'Alle Teamleden'!Q:R,2,0)</f>
        <v>#N/A</v>
      </c>
      <c r="Q130" t="str">
        <f t="shared" si="71"/>
        <v/>
      </c>
      <c r="R130" t="str">
        <f t="shared" si="72"/>
        <v/>
      </c>
      <c r="S130" t="str">
        <f t="shared" si="73"/>
        <v/>
      </c>
      <c r="T130" t="str">
        <f t="shared" si="74"/>
        <v/>
      </c>
      <c r="U130" t="str">
        <f t="shared" si="75"/>
        <v/>
      </c>
      <c r="V130" t="str">
        <f t="shared" si="76"/>
        <v/>
      </c>
      <c r="W130">
        <f t="shared" si="77"/>
        <v>0</v>
      </c>
      <c r="X130" t="str">
        <f t="shared" si="78"/>
        <v/>
      </c>
      <c r="Y130" t="str">
        <f t="shared" si="79"/>
        <v/>
      </c>
      <c r="Z130" t="str">
        <f t="shared" si="80"/>
        <v/>
      </c>
      <c r="AA130" t="str">
        <f t="shared" si="81"/>
        <v/>
      </c>
      <c r="AB130" t="str">
        <f>IF(AE130&lt;&gt;"",VLOOKUP(C130,Hulpblad!B:D,3,0),"")</f>
        <v/>
      </c>
      <c r="AC130" s="4" t="str">
        <f t="shared" si="82"/>
        <v/>
      </c>
      <c r="AD130" t="str">
        <f t="shared" si="83"/>
        <v/>
      </c>
      <c r="AE130" s="27"/>
      <c r="AF130" s="12"/>
      <c r="AG130" s="74" t="str">
        <f>IF($AE130&lt;&gt;"",IF(ISNA(VLOOKUP($AE130,'Alle Teamleden'!Y:AC,2,0)),"N/A",VLOOKUP($AE130,'Alle Teamleden'!Y:AC,2,0)),"")</f>
        <v/>
      </c>
      <c r="AH130" s="75"/>
      <c r="AI130" s="76" t="str">
        <f>IF($AE130&lt;&gt;"",IF(ISNA(VLOOKUP($AE130,'Alle Teamleden'!Y:AC,3,0)),"N/A",VLOOKUP($AE130,'Alle Teamleden'!Y:AC,3,0)),"")</f>
        <v/>
      </c>
      <c r="AJ130" s="76"/>
      <c r="AK130" s="74" t="str">
        <f>IF($AE130&lt;&gt;"",IF(ISNA(VLOOKUP($AE130,'Alle Teamleden'!Y:AC,4,0)),"N/A",VLOOKUP($AE130,'Alle Teamleden'!Y:AC,4,0)),"")</f>
        <v/>
      </c>
      <c r="AL130" s="77"/>
      <c r="AM130" s="75"/>
      <c r="AN130" s="15" t="str">
        <f>IF($AE130&lt;&gt;"",IF(ISNA(VLOOKUP(AV130,Gemiddelde!A:D,4,0)),"N/B",VLOOKUP(AV130,Gemiddelde!A:D,4,0)),"")</f>
        <v/>
      </c>
      <c r="AO130" s="15" t="str">
        <f>IF($AE130&lt;&gt;"",IF(ISNA(VLOOKUP(AV130,Gemiddelde!A:E,5,0)),"N/B",IF(VLOOKUP(AV130,Gemiddelde!A:E,5,0)=0,AN130,VLOOKUP(AV130,Gemiddelde!A:E,5,0))),"")</f>
        <v/>
      </c>
      <c r="AP130" s="11" t="str">
        <f>IF($AE130&lt;&gt;"",IF(ISNA(VLOOKUP($AE130,'Alle Teamleden'!Y:AD,5,0)),"N/A",VLOOKUP($AE130,'Alle Teamleden'!Y:AD,5,0)),"")</f>
        <v/>
      </c>
      <c r="AQ130" s="57"/>
      <c r="AR130" s="58"/>
      <c r="AS130" s="58"/>
      <c r="AT130" s="58"/>
      <c r="AU130" s="59"/>
      <c r="AV130" t="str">
        <f>AE130&amp;AV124</f>
        <v/>
      </c>
    </row>
    <row r="131" spans="2:48" x14ac:dyDescent="0.2">
      <c r="B131" t="str">
        <f>AI119&amp;" "&amp;AE119</f>
        <v xml:space="preserve"> </v>
      </c>
      <c r="C131">
        <f>AE119</f>
        <v>0</v>
      </c>
      <c r="D131" t="str">
        <f>$AH$3&amp;" "&amp;$AG119</f>
        <v xml:space="preserve"> </v>
      </c>
      <c r="E131">
        <f>AE122</f>
        <v>0</v>
      </c>
      <c r="F131" t="str">
        <f>AG122</f>
        <v/>
      </c>
      <c r="G131" t="str">
        <f>AI122</f>
        <v/>
      </c>
      <c r="H131" t="str">
        <f>AK122</f>
        <v/>
      </c>
      <c r="I131" t="str">
        <f>AN122</f>
        <v/>
      </c>
      <c r="J131" t="str">
        <f>AR122</f>
        <v/>
      </c>
      <c r="K131" t="str">
        <f>AK119</f>
        <v/>
      </c>
      <c r="L131" t="s">
        <v>46</v>
      </c>
      <c r="M131" t="str">
        <f>AM119</f>
        <v/>
      </c>
      <c r="N131" t="e">
        <f>VLOOKUP(D131,'Alle Teamleden'!F:P,11,0)</f>
        <v>#N/A</v>
      </c>
      <c r="O131">
        <f t="shared" si="70"/>
        <v>0</v>
      </c>
      <c r="P131" t="e">
        <f>VLOOKUP(O131,'Alle Teamleden'!Q:R,2,0)</f>
        <v>#N/A</v>
      </c>
      <c r="Q131" t="str">
        <f t="shared" si="71"/>
        <v/>
      </c>
      <c r="R131" t="str">
        <f t="shared" si="72"/>
        <v/>
      </c>
      <c r="S131" t="str">
        <f t="shared" si="73"/>
        <v/>
      </c>
      <c r="T131" t="str">
        <f t="shared" si="74"/>
        <v/>
      </c>
      <c r="U131" t="str">
        <f t="shared" si="75"/>
        <v/>
      </c>
      <c r="V131" t="str">
        <f t="shared" si="76"/>
        <v/>
      </c>
      <c r="W131">
        <f t="shared" si="77"/>
        <v>0</v>
      </c>
      <c r="X131" t="str">
        <f t="shared" si="78"/>
        <v/>
      </c>
      <c r="Y131" t="str">
        <f t="shared" si="79"/>
        <v/>
      </c>
      <c r="Z131" t="str">
        <f t="shared" si="80"/>
        <v/>
      </c>
      <c r="AA131" t="str">
        <f t="shared" si="81"/>
        <v/>
      </c>
      <c r="AB131" t="str">
        <f>IF(AE131&lt;&gt;"",VLOOKUP(C131,Hulpblad!B:D,3,0),"")</f>
        <v/>
      </c>
      <c r="AC131" s="4" t="str">
        <f t="shared" si="82"/>
        <v/>
      </c>
      <c r="AD131" t="str">
        <f t="shared" si="83"/>
        <v/>
      </c>
      <c r="AE131" s="27"/>
      <c r="AF131" s="12"/>
      <c r="AG131" s="74" t="str">
        <f>IF($AE131&lt;&gt;"",IF(ISNA(VLOOKUP($AE131,'Alle Teamleden'!Y:AC,2,0)),"N/A",VLOOKUP($AE131,'Alle Teamleden'!Y:AC,2,0)),"")</f>
        <v/>
      </c>
      <c r="AH131" s="75"/>
      <c r="AI131" s="76" t="str">
        <f>IF($AE131&lt;&gt;"",IF(ISNA(VLOOKUP($AE131,'Alle Teamleden'!Y:AC,3,0)),"N/A",VLOOKUP($AE131,'Alle Teamleden'!Y:AC,3,0)),"")</f>
        <v/>
      </c>
      <c r="AJ131" s="76"/>
      <c r="AK131" s="74" t="str">
        <f>IF($AE131&lt;&gt;"",IF(ISNA(VLOOKUP($AE131,'Alle Teamleden'!Y:AC,4,0)),"N/A",VLOOKUP($AE131,'Alle Teamleden'!Y:AC,4,0)),"")</f>
        <v/>
      </c>
      <c r="AL131" s="77"/>
      <c r="AM131" s="75"/>
      <c r="AN131" s="15" t="str">
        <f>IF($AE131&lt;&gt;"",IF(ISNA(VLOOKUP(AV131,Gemiddelde!A:D,4,0)),"N/B",VLOOKUP(AV131,Gemiddelde!A:D,4,0)),"")</f>
        <v/>
      </c>
      <c r="AO131" s="15" t="str">
        <f>IF($AE131&lt;&gt;"",IF(ISNA(VLOOKUP(AV131,Gemiddelde!A:E,5,0)),"N/B",IF(VLOOKUP(AV131,Gemiddelde!A:E,5,0)=0,AN131,VLOOKUP(AV131,Gemiddelde!A:E,5,0))),"")</f>
        <v/>
      </c>
      <c r="AP131" s="11" t="str">
        <f>IF($AE131&lt;&gt;"",IF(ISNA(VLOOKUP($AE131,'Alle Teamleden'!Y:AD,5,0)),"N/A",VLOOKUP($AE131,'Alle Teamleden'!Y:AD,5,0)),"")</f>
        <v/>
      </c>
      <c r="AQ131" s="57"/>
      <c r="AR131" s="58"/>
      <c r="AS131" s="58"/>
      <c r="AT131" s="58"/>
      <c r="AU131" s="59"/>
      <c r="AV131" t="str">
        <f>AE131&amp;AV124</f>
        <v/>
      </c>
    </row>
    <row r="132" spans="2:48" x14ac:dyDescent="0.2">
      <c r="B132" t="str">
        <f>AI119&amp;" "&amp;AE119</f>
        <v xml:space="preserve"> </v>
      </c>
      <c r="C132">
        <f>AE119</f>
        <v>0</v>
      </c>
      <c r="D132" t="str">
        <f>$AH$3&amp;" "&amp;$AG119</f>
        <v xml:space="preserve"> </v>
      </c>
      <c r="E132">
        <f>AE122</f>
        <v>0</v>
      </c>
      <c r="F132" t="str">
        <f>AG122</f>
        <v/>
      </c>
      <c r="G132" t="str">
        <f>AI122</f>
        <v/>
      </c>
      <c r="H132" t="str">
        <f>AK122</f>
        <v/>
      </c>
      <c r="I132" t="str">
        <f>AN122</f>
        <v/>
      </c>
      <c r="J132" t="str">
        <f>AR122</f>
        <v/>
      </c>
      <c r="K132" t="str">
        <f>AK119</f>
        <v/>
      </c>
      <c r="L132" t="s">
        <v>46</v>
      </c>
      <c r="M132" t="str">
        <f>AM119</f>
        <v/>
      </c>
      <c r="N132" t="e">
        <f>VLOOKUP(D132,'Alle Teamleden'!F:P,11,0)</f>
        <v>#N/A</v>
      </c>
      <c r="O132">
        <f t="shared" si="70"/>
        <v>0</v>
      </c>
      <c r="P132" t="e">
        <f>VLOOKUP(O132,'Alle Teamleden'!Q:R,2,0)</f>
        <v>#N/A</v>
      </c>
      <c r="Q132" t="str">
        <f t="shared" si="71"/>
        <v/>
      </c>
      <c r="R132" t="str">
        <f t="shared" si="72"/>
        <v/>
      </c>
      <c r="S132" t="str">
        <f t="shared" si="73"/>
        <v/>
      </c>
      <c r="T132" t="str">
        <f t="shared" si="74"/>
        <v/>
      </c>
      <c r="U132" t="str">
        <f t="shared" si="75"/>
        <v/>
      </c>
      <c r="V132" t="str">
        <f t="shared" si="76"/>
        <v/>
      </c>
      <c r="W132">
        <f t="shared" si="77"/>
        <v>0</v>
      </c>
      <c r="X132" t="str">
        <f t="shared" si="78"/>
        <v/>
      </c>
      <c r="Y132" t="str">
        <f t="shared" si="79"/>
        <v/>
      </c>
      <c r="Z132" t="str">
        <f t="shared" si="80"/>
        <v/>
      </c>
      <c r="AA132" t="str">
        <f t="shared" si="81"/>
        <v/>
      </c>
      <c r="AB132" t="str">
        <f>IF(AE132&lt;&gt;"",VLOOKUP(C132,Hulpblad!B:D,3,0),"")</f>
        <v/>
      </c>
      <c r="AC132" s="4" t="str">
        <f t="shared" si="82"/>
        <v/>
      </c>
      <c r="AD132" t="str">
        <f t="shared" si="83"/>
        <v/>
      </c>
      <c r="AE132" s="27"/>
      <c r="AF132" s="12"/>
      <c r="AG132" s="74" t="str">
        <f>IF($AE132&lt;&gt;"",IF(ISNA(VLOOKUP($AE132,'Alle Teamleden'!Y:AC,2,0)),"N/A",VLOOKUP($AE132,'Alle Teamleden'!Y:AC,2,0)),"")</f>
        <v/>
      </c>
      <c r="AH132" s="75"/>
      <c r="AI132" s="76" t="str">
        <f>IF($AE132&lt;&gt;"",IF(ISNA(VLOOKUP($AE132,'Alle Teamleden'!Y:AC,3,0)),"N/A",VLOOKUP($AE132,'Alle Teamleden'!Y:AC,3,0)),"")</f>
        <v/>
      </c>
      <c r="AJ132" s="76"/>
      <c r="AK132" s="74" t="str">
        <f>IF($AE132&lt;&gt;"",IF(ISNA(VLOOKUP($AE132,'Alle Teamleden'!Y:AC,4,0)),"N/A",VLOOKUP($AE132,'Alle Teamleden'!Y:AC,4,0)),"")</f>
        <v/>
      </c>
      <c r="AL132" s="77"/>
      <c r="AM132" s="75"/>
      <c r="AN132" s="15" t="str">
        <f>IF($AE132&lt;&gt;"",IF(ISNA(VLOOKUP(AV132,Gemiddelde!A:D,4,0)),"N/B",VLOOKUP(AV132,Gemiddelde!A:D,4,0)),"")</f>
        <v/>
      </c>
      <c r="AO132" s="15" t="str">
        <f>IF($AE132&lt;&gt;"",IF(ISNA(VLOOKUP(AV132,Gemiddelde!A:E,5,0)),"N/B",IF(VLOOKUP(AV132,Gemiddelde!A:E,5,0)=0,AN132,VLOOKUP(AV132,Gemiddelde!A:E,5,0))),"")</f>
        <v/>
      </c>
      <c r="AP132" s="11" t="str">
        <f>IF($AE132&lt;&gt;"",IF(ISNA(VLOOKUP($AE132,'Alle Teamleden'!Y:AD,5,0)),"N/A",VLOOKUP($AE132,'Alle Teamleden'!Y:AD,5,0)),"")</f>
        <v/>
      </c>
      <c r="AQ132" s="57"/>
      <c r="AR132" s="58"/>
      <c r="AS132" s="58"/>
      <c r="AT132" s="58"/>
      <c r="AU132" s="59"/>
      <c r="AV132" t="str">
        <f>AE132&amp;AV124</f>
        <v/>
      </c>
    </row>
    <row r="133" spans="2:48" x14ac:dyDescent="0.2">
      <c r="B133" t="str">
        <f>AI119&amp;" "&amp;AE119</f>
        <v xml:space="preserve"> </v>
      </c>
      <c r="C133">
        <f>AE119</f>
        <v>0</v>
      </c>
      <c r="D133" t="str">
        <f>$AH$3&amp;" "&amp;$AG119</f>
        <v xml:space="preserve"> </v>
      </c>
      <c r="E133">
        <f>AE122</f>
        <v>0</v>
      </c>
      <c r="F133" t="str">
        <f>AG122</f>
        <v/>
      </c>
      <c r="G133" t="str">
        <f>AI122</f>
        <v/>
      </c>
      <c r="H133" t="str">
        <f>AK122</f>
        <v/>
      </c>
      <c r="I133" t="str">
        <f>AN122</f>
        <v/>
      </c>
      <c r="J133" t="str">
        <f>AR122</f>
        <v/>
      </c>
      <c r="K133" t="str">
        <f>AK119</f>
        <v/>
      </c>
      <c r="L133" t="s">
        <v>46</v>
      </c>
      <c r="M133" t="str">
        <f>AM119</f>
        <v/>
      </c>
      <c r="N133" t="e">
        <f>VLOOKUP(D133,'Alle Teamleden'!F:P,11,0)</f>
        <v>#N/A</v>
      </c>
      <c r="O133">
        <f t="shared" si="70"/>
        <v>0</v>
      </c>
      <c r="P133" t="e">
        <f>VLOOKUP(O133,'Alle Teamleden'!Q:R,2,0)</f>
        <v>#N/A</v>
      </c>
      <c r="Q133" t="str">
        <f t="shared" si="71"/>
        <v/>
      </c>
      <c r="R133" t="str">
        <f t="shared" si="72"/>
        <v/>
      </c>
      <c r="S133" t="str">
        <f t="shared" si="73"/>
        <v/>
      </c>
      <c r="T133" t="str">
        <f t="shared" si="74"/>
        <v/>
      </c>
      <c r="U133" t="str">
        <f t="shared" si="75"/>
        <v/>
      </c>
      <c r="V133" t="str">
        <f t="shared" si="76"/>
        <v/>
      </c>
      <c r="W133">
        <f t="shared" si="77"/>
        <v>0</v>
      </c>
      <c r="X133" t="str">
        <f t="shared" si="78"/>
        <v/>
      </c>
      <c r="Y133" t="str">
        <f t="shared" si="79"/>
        <v/>
      </c>
      <c r="Z133" t="str">
        <f t="shared" si="80"/>
        <v/>
      </c>
      <c r="AA133" t="str">
        <f t="shared" si="81"/>
        <v/>
      </c>
      <c r="AB133" t="str">
        <f>IF(AE133&lt;&gt;"",VLOOKUP(C133,Hulpblad!B:D,3,0),"")</f>
        <v/>
      </c>
      <c r="AC133" s="4" t="str">
        <f t="shared" si="82"/>
        <v/>
      </c>
      <c r="AD133" t="str">
        <f t="shared" si="83"/>
        <v/>
      </c>
      <c r="AE133" s="27"/>
      <c r="AF133" s="12"/>
      <c r="AG133" s="74" t="str">
        <f>IF($AE133&lt;&gt;"",IF(ISNA(VLOOKUP($AE133,'Alle Teamleden'!Y:AC,2,0)),"N/A",VLOOKUP($AE133,'Alle Teamleden'!Y:AC,2,0)),"")</f>
        <v/>
      </c>
      <c r="AH133" s="75"/>
      <c r="AI133" s="76" t="str">
        <f>IF($AE133&lt;&gt;"",IF(ISNA(VLOOKUP($AE133,'Alle Teamleden'!Y:AC,3,0)),"N/A",VLOOKUP($AE133,'Alle Teamleden'!Y:AC,3,0)),"")</f>
        <v/>
      </c>
      <c r="AJ133" s="76"/>
      <c r="AK133" s="74" t="str">
        <f>IF($AE133&lt;&gt;"",IF(ISNA(VLOOKUP($AE133,'Alle Teamleden'!Y:AC,4,0)),"N/A",VLOOKUP($AE133,'Alle Teamleden'!Y:AC,4,0)),"")</f>
        <v/>
      </c>
      <c r="AL133" s="77"/>
      <c r="AM133" s="75"/>
      <c r="AN133" s="15" t="str">
        <f>IF($AE133&lt;&gt;"",IF(ISNA(VLOOKUP(AV133,Gemiddelde!A:D,4,0)),"N/B",VLOOKUP(AV133,Gemiddelde!A:D,4,0)),"")</f>
        <v/>
      </c>
      <c r="AO133" s="15" t="str">
        <f>IF($AE133&lt;&gt;"",IF(ISNA(VLOOKUP(AV133,Gemiddelde!A:E,5,0)),"N/B",IF(VLOOKUP(AV133,Gemiddelde!A:E,5,0)=0,AN133,VLOOKUP(AV133,Gemiddelde!A:E,5,0))),"")</f>
        <v/>
      </c>
      <c r="AP133" s="11" t="str">
        <f>IF($AE133&lt;&gt;"",IF(ISNA(VLOOKUP($AE133,'Alle Teamleden'!Y:AD,5,0)),"N/A",VLOOKUP($AE133,'Alle Teamleden'!Y:AD,5,0)),"")</f>
        <v/>
      </c>
      <c r="AQ133" s="57"/>
      <c r="AR133" s="58"/>
      <c r="AS133" s="58"/>
      <c r="AT133" s="58"/>
      <c r="AU133" s="59"/>
      <c r="AV133" t="str">
        <f>AE133&amp;AV124</f>
        <v/>
      </c>
    </row>
    <row r="134" spans="2:48" x14ac:dyDescent="0.2">
      <c r="B134" t="str">
        <f>AI119&amp;" "&amp;AE119</f>
        <v xml:space="preserve"> </v>
      </c>
      <c r="C134">
        <f>AE119</f>
        <v>0</v>
      </c>
      <c r="D134" t="str">
        <f>$AH$3&amp;" "&amp;$AG119</f>
        <v xml:space="preserve"> </v>
      </c>
      <c r="E134">
        <f>AE122</f>
        <v>0</v>
      </c>
      <c r="F134" t="str">
        <f>AG122</f>
        <v/>
      </c>
      <c r="G134" t="str">
        <f>AI122</f>
        <v/>
      </c>
      <c r="H134" t="str">
        <f>AK122</f>
        <v/>
      </c>
      <c r="I134" t="str">
        <f>AN122</f>
        <v/>
      </c>
      <c r="J134" t="str">
        <f>AR122</f>
        <v/>
      </c>
      <c r="K134" t="str">
        <f>AK119</f>
        <v/>
      </c>
      <c r="L134" t="s">
        <v>46</v>
      </c>
      <c r="M134" t="str">
        <f>AM119</f>
        <v/>
      </c>
      <c r="N134" t="e">
        <f>VLOOKUP(D134,'Alle Teamleden'!F:P,11,0)</f>
        <v>#N/A</v>
      </c>
      <c r="O134">
        <f t="shared" si="70"/>
        <v>0</v>
      </c>
      <c r="P134" t="e">
        <f>VLOOKUP(O134,'Alle Teamleden'!Q:R,2,0)</f>
        <v>#N/A</v>
      </c>
      <c r="Q134" t="str">
        <f t="shared" si="71"/>
        <v/>
      </c>
      <c r="R134" t="str">
        <f t="shared" si="72"/>
        <v/>
      </c>
      <c r="S134" t="str">
        <f t="shared" si="73"/>
        <v/>
      </c>
      <c r="T134" t="str">
        <f t="shared" si="74"/>
        <v/>
      </c>
      <c r="U134" t="str">
        <f t="shared" si="75"/>
        <v/>
      </c>
      <c r="V134" t="str">
        <f t="shared" si="76"/>
        <v/>
      </c>
      <c r="W134">
        <f t="shared" si="77"/>
        <v>0</v>
      </c>
      <c r="X134" t="str">
        <f t="shared" si="78"/>
        <v/>
      </c>
      <c r="Y134" t="str">
        <f t="shared" si="79"/>
        <v/>
      </c>
      <c r="Z134" t="str">
        <f t="shared" si="80"/>
        <v/>
      </c>
      <c r="AA134" t="str">
        <f t="shared" si="81"/>
        <v/>
      </c>
      <c r="AB134" t="str">
        <f>IF(AE134&lt;&gt;"",VLOOKUP(C134,Hulpblad!B:D,3,0),"")</f>
        <v/>
      </c>
      <c r="AC134" s="4" t="str">
        <f t="shared" si="82"/>
        <v/>
      </c>
      <c r="AD134" t="str">
        <f t="shared" si="83"/>
        <v/>
      </c>
      <c r="AE134" s="27"/>
      <c r="AF134" s="12"/>
      <c r="AG134" s="74" t="str">
        <f>IF($AE134&lt;&gt;"",IF(ISNA(VLOOKUP($AE134,'Alle Teamleden'!Y:AC,2,0)),"N/A",VLOOKUP($AE134,'Alle Teamleden'!Y:AC,2,0)),"")</f>
        <v/>
      </c>
      <c r="AH134" s="75"/>
      <c r="AI134" s="76" t="str">
        <f>IF($AE134&lt;&gt;"",IF(ISNA(VLOOKUP($AE134,'Alle Teamleden'!Y:AC,3,0)),"N/A",VLOOKUP($AE134,'Alle Teamleden'!Y:AC,3,0)),"")</f>
        <v/>
      </c>
      <c r="AJ134" s="76"/>
      <c r="AK134" s="74" t="str">
        <f>IF($AE134&lt;&gt;"",IF(ISNA(VLOOKUP($AE134,'Alle Teamleden'!Y:AC,4,0)),"N/A",VLOOKUP($AE134,'Alle Teamleden'!Y:AC,4,0)),"")</f>
        <v/>
      </c>
      <c r="AL134" s="77"/>
      <c r="AM134" s="75"/>
      <c r="AN134" s="15" t="str">
        <f>IF($AE134&lt;&gt;"",IF(ISNA(VLOOKUP(AV134,Gemiddelde!A:D,4,0)),"N/B",VLOOKUP(AV134,Gemiddelde!A:D,4,0)),"")</f>
        <v/>
      </c>
      <c r="AO134" s="15" t="str">
        <f>IF($AE134&lt;&gt;"",IF(ISNA(VLOOKUP(AV134,Gemiddelde!A:E,5,0)),"N/B",IF(VLOOKUP(AV134,Gemiddelde!A:E,5,0)=0,AN134,VLOOKUP(AV134,Gemiddelde!A:E,5,0))),"")</f>
        <v/>
      </c>
      <c r="AP134" s="11" t="str">
        <f>IF($AE134&lt;&gt;"",IF(ISNA(VLOOKUP($AE134,'Alle Teamleden'!Y:AD,5,0)),"N/A",VLOOKUP($AE134,'Alle Teamleden'!Y:AD,5,0)),"")</f>
        <v/>
      </c>
      <c r="AQ134" s="57"/>
      <c r="AR134" s="58"/>
      <c r="AS134" s="58"/>
      <c r="AT134" s="58"/>
      <c r="AU134" s="59"/>
      <c r="AV134" t="str">
        <f>AE134&amp;AV124</f>
        <v/>
      </c>
    </row>
    <row r="135" spans="2:48" x14ac:dyDescent="0.2">
      <c r="B135" t="str">
        <f>AI119&amp;" "&amp;AE119</f>
        <v xml:space="preserve"> </v>
      </c>
      <c r="C135">
        <f>AE119</f>
        <v>0</v>
      </c>
      <c r="D135" t="str">
        <f>$AH$3&amp;" "&amp;$AG119</f>
        <v xml:space="preserve"> </v>
      </c>
      <c r="E135">
        <f>AE122</f>
        <v>0</v>
      </c>
      <c r="F135" t="str">
        <f>AG122</f>
        <v/>
      </c>
      <c r="G135" t="str">
        <f>AI122</f>
        <v/>
      </c>
      <c r="H135" t="str">
        <f>AK122</f>
        <v/>
      </c>
      <c r="I135" t="str">
        <f>AN122</f>
        <v/>
      </c>
      <c r="J135" t="str">
        <f>AR122</f>
        <v/>
      </c>
      <c r="K135" t="str">
        <f>AK119</f>
        <v/>
      </c>
      <c r="L135" t="s">
        <v>46</v>
      </c>
      <c r="M135" t="str">
        <f>AM119</f>
        <v/>
      </c>
      <c r="N135" t="e">
        <f>VLOOKUP(D135,'Alle Teamleden'!F:P,11,0)</f>
        <v>#N/A</v>
      </c>
      <c r="O135">
        <f t="shared" si="70"/>
        <v>0</v>
      </c>
      <c r="P135" t="e">
        <f>VLOOKUP(O135,'Alle Teamleden'!Q:R,2,0)</f>
        <v>#N/A</v>
      </c>
      <c r="Q135" t="str">
        <f t="shared" si="71"/>
        <v/>
      </c>
      <c r="R135" t="str">
        <f t="shared" si="72"/>
        <v/>
      </c>
      <c r="S135" t="str">
        <f t="shared" si="73"/>
        <v/>
      </c>
      <c r="T135" t="str">
        <f t="shared" si="74"/>
        <v/>
      </c>
      <c r="U135" t="str">
        <f t="shared" si="75"/>
        <v/>
      </c>
      <c r="V135" t="str">
        <f t="shared" si="76"/>
        <v/>
      </c>
      <c r="W135">
        <f t="shared" si="77"/>
        <v>0</v>
      </c>
      <c r="X135" t="str">
        <f t="shared" si="78"/>
        <v/>
      </c>
      <c r="Y135" t="str">
        <f t="shared" si="79"/>
        <v/>
      </c>
      <c r="Z135" t="str">
        <f t="shared" si="80"/>
        <v/>
      </c>
      <c r="AA135" t="str">
        <f t="shared" si="81"/>
        <v/>
      </c>
      <c r="AB135" t="str">
        <f>IF(AE135&lt;&gt;"",VLOOKUP(C135,Hulpblad!B:D,3,0),"")</f>
        <v/>
      </c>
      <c r="AC135" s="4" t="str">
        <f t="shared" si="82"/>
        <v/>
      </c>
      <c r="AD135" t="str">
        <f t="shared" si="83"/>
        <v/>
      </c>
      <c r="AE135" s="27"/>
      <c r="AF135" s="12"/>
      <c r="AG135" s="74" t="str">
        <f>IF($AE135&lt;&gt;"",IF(ISNA(VLOOKUP($AE135,'Alle Teamleden'!Y:AC,2,0)),"N/A",VLOOKUP($AE135,'Alle Teamleden'!Y:AC,2,0)),"")</f>
        <v/>
      </c>
      <c r="AH135" s="75"/>
      <c r="AI135" s="76" t="str">
        <f>IF($AE135&lt;&gt;"",IF(ISNA(VLOOKUP($AE135,'Alle Teamleden'!Y:AC,3,0)),"N/A",VLOOKUP($AE135,'Alle Teamleden'!Y:AC,3,0)),"")</f>
        <v/>
      </c>
      <c r="AJ135" s="76"/>
      <c r="AK135" s="74" t="str">
        <f>IF($AE135&lt;&gt;"",IF(ISNA(VLOOKUP($AE135,'Alle Teamleden'!Y:AC,4,0)),"N/A",VLOOKUP($AE135,'Alle Teamleden'!Y:AC,4,0)),"")</f>
        <v/>
      </c>
      <c r="AL135" s="77"/>
      <c r="AM135" s="75"/>
      <c r="AN135" s="15" t="str">
        <f>IF($AE135&lt;&gt;"",IF(ISNA(VLOOKUP(AV135,Gemiddelde!A:D,4,0)),"N/B",VLOOKUP(AV135,Gemiddelde!A:D,4,0)),"")</f>
        <v/>
      </c>
      <c r="AO135" s="15" t="str">
        <f>IF($AE135&lt;&gt;"",IF(ISNA(VLOOKUP(AV135,Gemiddelde!A:E,5,0)),"N/B",IF(VLOOKUP(AV135,Gemiddelde!A:E,5,0)=0,AN135,VLOOKUP(AV135,Gemiddelde!A:E,5,0))),"")</f>
        <v/>
      </c>
      <c r="AP135" s="11" t="str">
        <f>IF($AE135&lt;&gt;"",IF(ISNA(VLOOKUP($AE135,'Alle Teamleden'!Y:AD,5,0)),"N/A",VLOOKUP($AE135,'Alle Teamleden'!Y:AD,5,0)),"")</f>
        <v/>
      </c>
      <c r="AQ135" s="57"/>
      <c r="AR135" s="58"/>
      <c r="AS135" s="58"/>
      <c r="AT135" s="58"/>
      <c r="AU135" s="59"/>
      <c r="AV135" t="str">
        <f>AE135&amp;AV124</f>
        <v/>
      </c>
    </row>
    <row r="136" spans="2:48" ht="13.5" thickBot="1" x14ac:dyDescent="0.25">
      <c r="B136" t="str">
        <f>AI119&amp;" "&amp;AE119</f>
        <v xml:space="preserve"> </v>
      </c>
      <c r="C136">
        <f>AE119</f>
        <v>0</v>
      </c>
      <c r="D136" t="str">
        <f>$AH$3&amp;" "&amp;$AG119</f>
        <v xml:space="preserve"> </v>
      </c>
      <c r="E136">
        <f>AE122</f>
        <v>0</v>
      </c>
      <c r="F136" t="str">
        <f>AG122</f>
        <v/>
      </c>
      <c r="G136" t="str">
        <f>AI122</f>
        <v/>
      </c>
      <c r="H136" t="str">
        <f>AK122</f>
        <v/>
      </c>
      <c r="I136" t="str">
        <f>AN122</f>
        <v/>
      </c>
      <c r="J136" t="str">
        <f>AR122</f>
        <v/>
      </c>
      <c r="K136" t="str">
        <f>AK119</f>
        <v/>
      </c>
      <c r="L136" t="s">
        <v>46</v>
      </c>
      <c r="M136" t="str">
        <f>AM119</f>
        <v/>
      </c>
      <c r="N136" t="e">
        <f>VLOOKUP(D136,'Alle Teamleden'!F:P,11,0)</f>
        <v>#N/A</v>
      </c>
      <c r="O136">
        <f t="shared" si="70"/>
        <v>0</v>
      </c>
      <c r="P136" t="e">
        <f>VLOOKUP(O136,'Alle Teamleden'!Q:R,2,0)</f>
        <v>#N/A</v>
      </c>
      <c r="Q136" t="str">
        <f t="shared" si="71"/>
        <v/>
      </c>
      <c r="R136" t="str">
        <f t="shared" si="72"/>
        <v/>
      </c>
      <c r="S136" t="str">
        <f t="shared" si="73"/>
        <v/>
      </c>
      <c r="T136" t="str">
        <f t="shared" si="74"/>
        <v/>
      </c>
      <c r="U136" t="str">
        <f t="shared" si="75"/>
        <v/>
      </c>
      <c r="V136" t="str">
        <f t="shared" si="76"/>
        <v/>
      </c>
      <c r="W136">
        <f t="shared" si="77"/>
        <v>0</v>
      </c>
      <c r="X136" t="str">
        <f t="shared" si="78"/>
        <v/>
      </c>
      <c r="Y136" t="str">
        <f t="shared" si="79"/>
        <v/>
      </c>
      <c r="Z136" t="str">
        <f t="shared" si="80"/>
        <v/>
      </c>
      <c r="AA136" t="str">
        <f t="shared" si="81"/>
        <v/>
      </c>
      <c r="AB136" t="str">
        <f>IF(AE136&lt;&gt;"",VLOOKUP(C136,Hulpblad!B:D,3,0),"")</f>
        <v/>
      </c>
      <c r="AC136" s="4" t="str">
        <f t="shared" si="82"/>
        <v/>
      </c>
      <c r="AD136" t="str">
        <f t="shared" si="83"/>
        <v/>
      </c>
      <c r="AE136" s="28"/>
      <c r="AF136" s="13"/>
      <c r="AG136" s="89" t="str">
        <f>IF($AE136&lt;&gt;"",IF(ISNA(VLOOKUP($AE136,'Alle Teamleden'!Y:AC,2,0)),"N/A",VLOOKUP($AE136,'Alle Teamleden'!Y:AC,2,0)),"")</f>
        <v/>
      </c>
      <c r="AH136" s="91"/>
      <c r="AI136" s="92" t="str">
        <f>IF($AE136&lt;&gt;"",IF(ISNA(VLOOKUP($AE136,'Alle Teamleden'!Y:AC,3,0)),"N/A",VLOOKUP($AE136,'Alle Teamleden'!Y:AC,3,0)),"")</f>
        <v/>
      </c>
      <c r="AJ136" s="92"/>
      <c r="AK136" s="89" t="str">
        <f>IF($AE136&lt;&gt;"",IF(ISNA(VLOOKUP($AE136,'Alle Teamleden'!Y:AC,4,0)),"N/A",VLOOKUP($AE136,'Alle Teamleden'!Y:AC,4,0)),"")</f>
        <v/>
      </c>
      <c r="AL136" s="90"/>
      <c r="AM136" s="91"/>
      <c r="AN136" s="42" t="str">
        <f>IF($AE136&lt;&gt;"",IF(ISNA(VLOOKUP(AV136,Gemiddelde!A:D,4,0)),"N/B",VLOOKUP(AV136,Gemiddelde!A:D,4,0)),"")</f>
        <v/>
      </c>
      <c r="AO136" s="42" t="str">
        <f>IF($AE136&lt;&gt;"",IF(ISNA(VLOOKUP(AV136,Gemiddelde!A:E,5,0)),"N/B",IF(VLOOKUP(AV136,Gemiddelde!A:E,5,0)=0,AN136,VLOOKUP(AV136,Gemiddelde!A:E,5,0))),"")</f>
        <v/>
      </c>
      <c r="AP136" s="14" t="str">
        <f>IF($AE136&lt;&gt;"",IF(ISNA(VLOOKUP($AE136,'Alle Teamleden'!Y:AD,5,0)),"N/A",VLOOKUP($AE136,'Alle Teamleden'!Y:AD,5,0)),"")</f>
        <v/>
      </c>
      <c r="AQ136" s="60"/>
      <c r="AR136" s="61"/>
      <c r="AS136" s="61"/>
      <c r="AT136" s="61"/>
      <c r="AU136" s="62"/>
      <c r="AV136" t="str">
        <f>AE136&amp;AV124</f>
        <v/>
      </c>
    </row>
    <row r="137" spans="2:48" ht="13.5" thickBot="1" x14ac:dyDescent="0.25"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</row>
    <row r="138" spans="2:48" x14ac:dyDescent="0.2">
      <c r="AE138" s="79" t="s">
        <v>1202</v>
      </c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1"/>
    </row>
    <row r="139" spans="2:48" x14ac:dyDescent="0.2">
      <c r="AE139" s="82" t="s">
        <v>1203</v>
      </c>
      <c r="AF139" s="83"/>
      <c r="AG139" s="84"/>
      <c r="AH139" s="83"/>
      <c r="AI139" s="85" t="s">
        <v>1227</v>
      </c>
      <c r="AJ139" s="86"/>
      <c r="AK139" s="85" t="s">
        <v>1212</v>
      </c>
      <c r="AL139" s="86"/>
      <c r="AM139" s="8" t="s">
        <v>1231</v>
      </c>
      <c r="AN139" s="9"/>
      <c r="AO139" s="85" t="s">
        <v>1223</v>
      </c>
      <c r="AP139" s="87"/>
      <c r="AQ139" s="87"/>
      <c r="AR139" s="87"/>
      <c r="AS139" s="87"/>
      <c r="AT139" s="87"/>
      <c r="AU139" s="88"/>
    </row>
    <row r="140" spans="2:48" x14ac:dyDescent="0.2">
      <c r="AE140" s="95"/>
      <c r="AF140" s="96"/>
      <c r="AG140" s="97"/>
      <c r="AH140" s="96"/>
      <c r="AI140" s="74" t="str">
        <f>IF($AE140&lt;&gt;"",VLOOKUP($AE140,Hulpblad!B:C,2,0),"")</f>
        <v/>
      </c>
      <c r="AJ140" s="75"/>
      <c r="AK140" s="93" t="str">
        <f>IF(AG140&lt;&gt;"",VLOOKUP(($AH$3&amp;" "&amp;AG140),'Alle Teamleden'!F:O,8,0),"")</f>
        <v/>
      </c>
      <c r="AL140" s="94"/>
      <c r="AM140" s="93" t="str">
        <f>IF(AG140&lt;&gt;"",VLOOKUP(($AH$3&amp;" "&amp;AG140),'Alle Teamleden'!F:O,10,0),"")</f>
        <v/>
      </c>
      <c r="AN140" s="94"/>
      <c r="AO140" s="97"/>
      <c r="AP140" s="127"/>
      <c r="AQ140" s="127"/>
      <c r="AR140" s="127"/>
      <c r="AS140" s="127"/>
      <c r="AT140" s="127"/>
      <c r="AU140" s="128"/>
    </row>
    <row r="141" spans="2:48" x14ac:dyDescent="0.2">
      <c r="AE141" s="107" t="s">
        <v>1204</v>
      </c>
      <c r="AF141" s="108"/>
      <c r="AG141" s="108"/>
      <c r="AH141" s="109"/>
      <c r="AI141" s="74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110"/>
    </row>
    <row r="142" spans="2:48" x14ac:dyDescent="0.2">
      <c r="AE142" s="72" t="s">
        <v>1205</v>
      </c>
      <c r="AF142" s="73"/>
      <c r="AG142" s="73" t="s">
        <v>1206</v>
      </c>
      <c r="AH142" s="73"/>
      <c r="AI142" s="73" t="s">
        <v>1208</v>
      </c>
      <c r="AJ142" s="73"/>
      <c r="AK142" s="73" t="s">
        <v>1207</v>
      </c>
      <c r="AL142" s="73"/>
      <c r="AM142" s="73"/>
      <c r="AN142" s="73" t="s">
        <v>1209</v>
      </c>
      <c r="AO142" s="73"/>
      <c r="AP142" s="73" t="s">
        <v>1210</v>
      </c>
      <c r="AQ142" s="73"/>
      <c r="AR142" s="111" t="s">
        <v>1211</v>
      </c>
      <c r="AS142" s="111"/>
      <c r="AT142" s="111"/>
      <c r="AU142" s="112"/>
    </row>
    <row r="143" spans="2:48" x14ac:dyDescent="0.2">
      <c r="AE143" s="27"/>
      <c r="AF143" s="41"/>
      <c r="AG143" s="76" t="str">
        <f>IF($AE143&lt;&gt;"",IF(ISNA(VLOOKUP($AE143,'Alle Teamleden'!G:L,2,0)),VLOOKUP($AE143,'Alle Teamleden'!Y:AB,2,0),VLOOKUP($AE143,'Alle Teamleden'!G:L,2,0)),"")</f>
        <v/>
      </c>
      <c r="AH143" s="76"/>
      <c r="AI143" s="76" t="str">
        <f>IF($AE143&lt;&gt;"",IF(ISNA(VLOOKUP($AE143,'Alle Teamleden'!G:L,3,0)),VLOOKUP($AE143,'Alle Teamleden'!Y:AB,3,0),VLOOKUP($AE143,'Alle Teamleden'!G:L,3,0)),"")</f>
        <v/>
      </c>
      <c r="AJ143" s="76"/>
      <c r="AK143" s="76" t="str">
        <f>IF($AE143&lt;&gt;"",IF(ISNA(VLOOKUP($AE143,'Alle Teamleden'!G:L,4,0)),VLOOKUP($AE143,'Alle Teamleden'!Y:AB,4,0),VLOOKUP($AE143,'Alle Teamleden'!G:L,4,0)),"")</f>
        <v/>
      </c>
      <c r="AL143" s="76"/>
      <c r="AM143" s="76"/>
      <c r="AN143" s="66" t="str">
        <f>IF($AE143&lt;&gt;"",IF(ISNA(VLOOKUP($AE143,'Alle Teamleden'!G:L,5,0)),VLOOKUP($AE143,'Alle Teamleden'!Y:AB,5,0),VLOOKUP($AE143,'Alle Teamleden'!G:L,5,0)),"")</f>
        <v/>
      </c>
      <c r="AO143" s="66"/>
      <c r="AP143" s="66"/>
      <c r="AQ143" s="66"/>
      <c r="AR143" s="67" t="str">
        <f>IF($AE143&lt;&gt;"",IF(ISNA(VLOOKUP($AE143,'Alle Teamleden'!G:L,6,0)),VLOOKUP($AE143,'Alle Teamleden'!Y:AB,6,0),VLOOKUP($AE143,'Alle Teamleden'!G:L,6,0)),"")</f>
        <v/>
      </c>
      <c r="AS143" s="67"/>
      <c r="AT143" s="67"/>
      <c r="AU143" s="68"/>
    </row>
    <row r="144" spans="2:48" x14ac:dyDescent="0.2">
      <c r="AE144" s="69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1"/>
    </row>
    <row r="145" spans="2:48" ht="26.45" customHeight="1" x14ac:dyDescent="0.2">
      <c r="AE145" s="72" t="s">
        <v>1213</v>
      </c>
      <c r="AF145" s="73"/>
      <c r="AG145" s="73" t="s">
        <v>1214</v>
      </c>
      <c r="AH145" s="73"/>
      <c r="AI145" s="73" t="s">
        <v>1215</v>
      </c>
      <c r="AJ145" s="73"/>
      <c r="AK145" s="73" t="s">
        <v>1216</v>
      </c>
      <c r="AL145" s="73"/>
      <c r="AM145" s="73"/>
      <c r="AN145" s="43" t="s">
        <v>2058</v>
      </c>
      <c r="AO145" s="43" t="s">
        <v>2059</v>
      </c>
      <c r="AP145" s="7" t="s">
        <v>1228</v>
      </c>
      <c r="AQ145" s="63" t="s">
        <v>2062</v>
      </c>
      <c r="AR145" s="64"/>
      <c r="AS145" s="64"/>
      <c r="AT145" s="64"/>
      <c r="AU145" s="65"/>
      <c r="AV145" t="str">
        <f>$AI140</f>
        <v/>
      </c>
    </row>
    <row r="146" spans="2:48" x14ac:dyDescent="0.2">
      <c r="B146" t="str">
        <f>AI140&amp;" "&amp;AE140</f>
        <v xml:space="preserve"> </v>
      </c>
      <c r="C146">
        <f>AE140</f>
        <v>0</v>
      </c>
      <c r="D146" t="str">
        <f>$AH$3&amp;" "&amp;$AG140</f>
        <v xml:space="preserve"> </v>
      </c>
      <c r="E146">
        <f>AE143</f>
        <v>0</v>
      </c>
      <c r="F146" t="str">
        <f>AG143</f>
        <v/>
      </c>
      <c r="G146" t="str">
        <f>AI143</f>
        <v/>
      </c>
      <c r="H146" t="str">
        <f>AK143</f>
        <v/>
      </c>
      <c r="I146" t="str">
        <f>AN143</f>
        <v/>
      </c>
      <c r="J146" t="str">
        <f>AR143</f>
        <v/>
      </c>
      <c r="K146" t="str">
        <f>AK140</f>
        <v/>
      </c>
      <c r="L146" t="s">
        <v>46</v>
      </c>
      <c r="M146" t="str">
        <f>AM140</f>
        <v/>
      </c>
      <c r="N146" t="e">
        <f>VLOOKUP(D146,'Alle Teamleden'!F:P,11,0)</f>
        <v>#N/A</v>
      </c>
      <c r="O146">
        <f>$AG$2</f>
        <v>0</v>
      </c>
      <c r="P146" t="e">
        <f>VLOOKUP(O146,'Alle Teamleden'!Q:R,2,0)</f>
        <v>#N/A</v>
      </c>
      <c r="Q146" t="str">
        <f>$AE$5</f>
        <v/>
      </c>
      <c r="R146" t="str">
        <f>$AI$5</f>
        <v/>
      </c>
      <c r="S146" t="str">
        <f>$AM$5</f>
        <v/>
      </c>
      <c r="T146" t="str">
        <f>$AN$5</f>
        <v/>
      </c>
      <c r="U146" t="str">
        <f>$AO$5</f>
        <v/>
      </c>
      <c r="V146" t="str">
        <f>$AR$5</f>
        <v/>
      </c>
      <c r="W146">
        <f>AE146</f>
        <v>0</v>
      </c>
      <c r="X146" t="str">
        <f>AG146</f>
        <v/>
      </c>
      <c r="Y146" t="str">
        <f>AI146</f>
        <v/>
      </c>
      <c r="Z146" t="str">
        <f>AK146</f>
        <v/>
      </c>
      <c r="AA146" t="str">
        <f>AO146</f>
        <v/>
      </c>
      <c r="AB146" t="str">
        <f>IF(AE146&lt;&gt;"",VLOOKUP(C146,Hulpblad!B:D,3,0),"")</f>
        <v/>
      </c>
      <c r="AC146" s="4" t="str">
        <f>AN146</f>
        <v/>
      </c>
      <c r="AD146" t="str">
        <f>AP146</f>
        <v/>
      </c>
      <c r="AE146" s="27"/>
      <c r="AF146" s="12"/>
      <c r="AG146" s="74" t="str">
        <f>IF($AE146&lt;&gt;"",IF(ISNA(VLOOKUP($AE146,'Alle Teamleden'!Y:AC,2,0)),"N/A",VLOOKUP($AE146,'Alle Teamleden'!Y:AC,2,0)),"")</f>
        <v/>
      </c>
      <c r="AH146" s="75"/>
      <c r="AI146" s="76" t="str">
        <f>IF($AE146&lt;&gt;"",IF(ISNA(VLOOKUP($AE146,'Alle Teamleden'!Y:AC,3,0)),"N/A",VLOOKUP($AE146,'Alle Teamleden'!Y:AC,3,0)),"")</f>
        <v/>
      </c>
      <c r="AJ146" s="76"/>
      <c r="AK146" s="74" t="str">
        <f>IF($AE146&lt;&gt;"",IF(ISNA(VLOOKUP($AE146,'Alle Teamleden'!Y:AC,4,0)),"N/A",VLOOKUP($AE146,'Alle Teamleden'!Y:AC,4,0)),"")</f>
        <v/>
      </c>
      <c r="AL146" s="77"/>
      <c r="AM146" s="75"/>
      <c r="AN146" s="15" t="str">
        <f>IF($AE146&lt;&gt;"",IF(ISNA(VLOOKUP(AV146,Gemiddelde!A:D,4,0)),"N/B",VLOOKUP(AV146,Gemiddelde!A:D,4,0)),"")</f>
        <v/>
      </c>
      <c r="AO146" s="15" t="str">
        <f>IF($AE146&lt;&gt;"",IF(ISNA(VLOOKUP(AV146,Gemiddelde!A:E,5,0)),"N/B",IF(VLOOKUP(AV146,Gemiddelde!A:E,5,0)=0,AN146,VLOOKUP(AV146,Gemiddelde!A:E,5,0))),"")</f>
        <v/>
      </c>
      <c r="AP146" s="11" t="str">
        <f>IF($AE146&lt;&gt;"",IF(ISNA(VLOOKUP($AE146,'Alle Teamleden'!Y:AD,5,0)),"N/A",VLOOKUP($AE146,'Alle Teamleden'!Y:AD,5,0)),"")</f>
        <v/>
      </c>
      <c r="AQ146" s="57"/>
      <c r="AR146" s="58"/>
      <c r="AS146" s="58"/>
      <c r="AT146" s="58"/>
      <c r="AU146" s="59"/>
      <c r="AV146" t="str">
        <f>AE146&amp;AV145</f>
        <v/>
      </c>
    </row>
    <row r="147" spans="2:48" x14ac:dyDescent="0.2">
      <c r="B147" t="str">
        <f>AI140&amp;" "&amp;AE140</f>
        <v xml:space="preserve"> </v>
      </c>
      <c r="C147">
        <f>AE140</f>
        <v>0</v>
      </c>
      <c r="D147" t="str">
        <f>$AH$3&amp;" "&amp;$AG140</f>
        <v xml:space="preserve"> </v>
      </c>
      <c r="E147">
        <f>AE143</f>
        <v>0</v>
      </c>
      <c r="F147" t="str">
        <f>AG143</f>
        <v/>
      </c>
      <c r="G147" t="str">
        <f>AI143</f>
        <v/>
      </c>
      <c r="H147" t="str">
        <f>AK143</f>
        <v/>
      </c>
      <c r="I147" t="str">
        <f>AN143</f>
        <v/>
      </c>
      <c r="J147" t="str">
        <f>AR143</f>
        <v/>
      </c>
      <c r="K147" t="str">
        <f>AK140</f>
        <v/>
      </c>
      <c r="L147" t="s">
        <v>46</v>
      </c>
      <c r="M147" t="str">
        <f>AM140</f>
        <v/>
      </c>
      <c r="N147" t="e">
        <f>VLOOKUP(D147,'Alle Teamleden'!F:P,11,0)</f>
        <v>#N/A</v>
      </c>
      <c r="O147">
        <f t="shared" ref="O147:O157" si="84">$AG$2</f>
        <v>0</v>
      </c>
      <c r="P147" t="e">
        <f>VLOOKUP(O147,'Alle Teamleden'!Q:R,2,0)</f>
        <v>#N/A</v>
      </c>
      <c r="Q147" t="str">
        <f t="shared" ref="Q147:Q157" si="85">$AE$5</f>
        <v/>
      </c>
      <c r="R147" t="str">
        <f t="shared" ref="R147:R157" si="86">$AI$5</f>
        <v/>
      </c>
      <c r="S147" t="str">
        <f t="shared" ref="S147:S157" si="87">$AM$5</f>
        <v/>
      </c>
      <c r="T147" t="str">
        <f t="shared" ref="T147:T157" si="88">$AN$5</f>
        <v/>
      </c>
      <c r="U147" t="str">
        <f t="shared" ref="U147:U157" si="89">$AO$5</f>
        <v/>
      </c>
      <c r="V147" t="str">
        <f t="shared" ref="V147:V157" si="90">$AR$5</f>
        <v/>
      </c>
      <c r="W147">
        <f t="shared" ref="W147:W157" si="91">AE147</f>
        <v>0</v>
      </c>
      <c r="X147" t="str">
        <f t="shared" ref="X147:X157" si="92">AG147</f>
        <v/>
      </c>
      <c r="Y147" t="str">
        <f t="shared" ref="Y147:Y157" si="93">AI147</f>
        <v/>
      </c>
      <c r="Z147" t="str">
        <f t="shared" ref="Z147:Z157" si="94">AK147</f>
        <v/>
      </c>
      <c r="AA147" t="str">
        <f t="shared" ref="AA147:AA157" si="95">AO147</f>
        <v/>
      </c>
      <c r="AB147" t="str">
        <f>IF(AE147&lt;&gt;"",VLOOKUP(C147,Hulpblad!B:D,3,0),"")</f>
        <v/>
      </c>
      <c r="AC147" s="4" t="str">
        <f t="shared" ref="AC147:AC157" si="96">AN147</f>
        <v/>
      </c>
      <c r="AD147" t="str">
        <f t="shared" ref="AD147:AD157" si="97">AP147</f>
        <v/>
      </c>
      <c r="AE147" s="27"/>
      <c r="AF147" s="12"/>
      <c r="AG147" s="74" t="str">
        <f>IF($AE147&lt;&gt;"",IF(ISNA(VLOOKUP($AE147,'Alle Teamleden'!Y:AC,2,0)),"N/A",VLOOKUP($AE147,'Alle Teamleden'!Y:AC,2,0)),"")</f>
        <v/>
      </c>
      <c r="AH147" s="75"/>
      <c r="AI147" s="76" t="str">
        <f>IF($AE147&lt;&gt;"",IF(ISNA(VLOOKUP($AE147,'Alle Teamleden'!Y:AC,3,0)),"N/A",VLOOKUP($AE147,'Alle Teamleden'!Y:AC,3,0)),"")</f>
        <v/>
      </c>
      <c r="AJ147" s="76"/>
      <c r="AK147" s="74" t="str">
        <f>IF($AE147&lt;&gt;"",IF(ISNA(VLOOKUP($AE147,'Alle Teamleden'!Y:AC,4,0)),"N/A",VLOOKUP($AE147,'Alle Teamleden'!Y:AC,4,0)),"")</f>
        <v/>
      </c>
      <c r="AL147" s="77"/>
      <c r="AM147" s="75"/>
      <c r="AN147" s="15" t="str">
        <f>IF($AE147&lt;&gt;"",IF(ISNA(VLOOKUP(AV147,Gemiddelde!A:D,4,0)),"N/B",VLOOKUP(AV147,Gemiddelde!A:D,4,0)),"")</f>
        <v/>
      </c>
      <c r="AO147" s="15" t="str">
        <f>IF($AE147&lt;&gt;"",IF(ISNA(VLOOKUP(AV147,Gemiddelde!A:E,5,0)),"N/B",IF(VLOOKUP(AV147,Gemiddelde!A:E,5,0)=0,AN147,VLOOKUP(AV147,Gemiddelde!A:E,5,0))),"")</f>
        <v/>
      </c>
      <c r="AP147" s="11" t="str">
        <f>IF($AE147&lt;&gt;"",IF(ISNA(VLOOKUP($AE147,'Alle Teamleden'!Y:AD,5,0)),"N/A",VLOOKUP($AE147,'Alle Teamleden'!Y:AD,5,0)),"")</f>
        <v/>
      </c>
      <c r="AQ147" s="57"/>
      <c r="AR147" s="58"/>
      <c r="AS147" s="58"/>
      <c r="AT147" s="58"/>
      <c r="AU147" s="59"/>
      <c r="AV147" t="str">
        <f>AE147&amp;AV145</f>
        <v/>
      </c>
    </row>
    <row r="148" spans="2:48" x14ac:dyDescent="0.2">
      <c r="B148" t="str">
        <f>AI140&amp;" "&amp;AE140</f>
        <v xml:space="preserve"> </v>
      </c>
      <c r="C148">
        <f>AE140</f>
        <v>0</v>
      </c>
      <c r="D148" t="str">
        <f>$AH$3&amp;" "&amp;$AG140</f>
        <v xml:space="preserve"> </v>
      </c>
      <c r="E148">
        <f>AE143</f>
        <v>0</v>
      </c>
      <c r="F148" t="str">
        <f>AG143</f>
        <v/>
      </c>
      <c r="G148" t="str">
        <f>AI143</f>
        <v/>
      </c>
      <c r="H148" t="str">
        <f>AK143</f>
        <v/>
      </c>
      <c r="I148" t="str">
        <f>AN143</f>
        <v/>
      </c>
      <c r="J148" t="str">
        <f>AR143</f>
        <v/>
      </c>
      <c r="K148" t="str">
        <f>AK140</f>
        <v/>
      </c>
      <c r="L148" t="s">
        <v>46</v>
      </c>
      <c r="M148" t="str">
        <f>AM140</f>
        <v/>
      </c>
      <c r="N148" t="e">
        <f>VLOOKUP(D148,'Alle Teamleden'!F:P,11,0)</f>
        <v>#N/A</v>
      </c>
      <c r="O148">
        <f t="shared" si="84"/>
        <v>0</v>
      </c>
      <c r="P148" t="e">
        <f>VLOOKUP(O148,'Alle Teamleden'!Q:R,2,0)</f>
        <v>#N/A</v>
      </c>
      <c r="Q148" t="str">
        <f t="shared" si="85"/>
        <v/>
      </c>
      <c r="R148" t="str">
        <f t="shared" si="86"/>
        <v/>
      </c>
      <c r="S148" t="str">
        <f t="shared" si="87"/>
        <v/>
      </c>
      <c r="T148" t="str">
        <f t="shared" si="88"/>
        <v/>
      </c>
      <c r="U148" t="str">
        <f t="shared" si="89"/>
        <v/>
      </c>
      <c r="V148" t="str">
        <f t="shared" si="90"/>
        <v/>
      </c>
      <c r="W148">
        <f t="shared" si="91"/>
        <v>0</v>
      </c>
      <c r="X148" t="str">
        <f t="shared" si="92"/>
        <v/>
      </c>
      <c r="Y148" t="str">
        <f t="shared" si="93"/>
        <v/>
      </c>
      <c r="Z148" t="str">
        <f t="shared" si="94"/>
        <v/>
      </c>
      <c r="AA148" t="str">
        <f t="shared" si="95"/>
        <v/>
      </c>
      <c r="AB148" t="str">
        <f>IF(AE148&lt;&gt;"",VLOOKUP(C148,Hulpblad!B:D,3,0),"")</f>
        <v/>
      </c>
      <c r="AC148" s="4" t="str">
        <f t="shared" si="96"/>
        <v/>
      </c>
      <c r="AD148" t="str">
        <f t="shared" si="97"/>
        <v/>
      </c>
      <c r="AE148" s="27"/>
      <c r="AF148" s="12"/>
      <c r="AG148" s="74" t="str">
        <f>IF($AE148&lt;&gt;"",IF(ISNA(VLOOKUP($AE148,'Alle Teamleden'!Y:AC,2,0)),"N/A",VLOOKUP($AE148,'Alle Teamleden'!Y:AC,2,0)),"")</f>
        <v/>
      </c>
      <c r="AH148" s="75"/>
      <c r="AI148" s="76" t="str">
        <f>IF($AE148&lt;&gt;"",IF(ISNA(VLOOKUP($AE148,'Alle Teamleden'!Y:AC,3,0)),"N/A",VLOOKUP($AE148,'Alle Teamleden'!Y:AC,3,0)),"")</f>
        <v/>
      </c>
      <c r="AJ148" s="76"/>
      <c r="AK148" s="74" t="str">
        <f>IF($AE148&lt;&gt;"",IF(ISNA(VLOOKUP($AE148,'Alle Teamleden'!Y:AC,4,0)),"N/A",VLOOKUP($AE148,'Alle Teamleden'!Y:AC,4,0)),"")</f>
        <v/>
      </c>
      <c r="AL148" s="77"/>
      <c r="AM148" s="75"/>
      <c r="AN148" s="15" t="str">
        <f>IF($AE148&lt;&gt;"",IF(ISNA(VLOOKUP(AV148,Gemiddelde!A:D,4,0)),"N/B",VLOOKUP(AV148,Gemiddelde!A:D,4,0)),"")</f>
        <v/>
      </c>
      <c r="AO148" s="15" t="str">
        <f>IF($AE148&lt;&gt;"",IF(ISNA(VLOOKUP(AV148,Gemiddelde!A:E,5,0)),"N/B",IF(VLOOKUP(AV148,Gemiddelde!A:E,5,0)=0,AN148,VLOOKUP(AV148,Gemiddelde!A:E,5,0))),"")</f>
        <v/>
      </c>
      <c r="AP148" s="11" t="str">
        <f>IF($AE148&lt;&gt;"",IF(ISNA(VLOOKUP($AE148,'Alle Teamleden'!Y:AD,5,0)),"N/A",VLOOKUP($AE148,'Alle Teamleden'!Y:AD,5,0)),"")</f>
        <v/>
      </c>
      <c r="AQ148" s="57"/>
      <c r="AR148" s="58"/>
      <c r="AS148" s="58"/>
      <c r="AT148" s="58"/>
      <c r="AU148" s="59"/>
      <c r="AV148" t="str">
        <f>AE148&amp;AV145</f>
        <v/>
      </c>
    </row>
    <row r="149" spans="2:48" x14ac:dyDescent="0.2">
      <c r="B149" t="str">
        <f>AI140&amp;" "&amp;AE140</f>
        <v xml:space="preserve"> </v>
      </c>
      <c r="C149">
        <f>AE140</f>
        <v>0</v>
      </c>
      <c r="D149" t="str">
        <f>$AH$3&amp;" "&amp;$AG140</f>
        <v xml:space="preserve"> </v>
      </c>
      <c r="E149">
        <f>AE143</f>
        <v>0</v>
      </c>
      <c r="F149" t="str">
        <f>AG143</f>
        <v/>
      </c>
      <c r="G149" t="str">
        <f>AI143</f>
        <v/>
      </c>
      <c r="H149" t="str">
        <f>AK143</f>
        <v/>
      </c>
      <c r="I149" t="str">
        <f>AN143</f>
        <v/>
      </c>
      <c r="J149" t="str">
        <f>AR143</f>
        <v/>
      </c>
      <c r="K149" t="str">
        <f>AK140</f>
        <v/>
      </c>
      <c r="L149" t="s">
        <v>46</v>
      </c>
      <c r="M149" t="str">
        <f>AM140</f>
        <v/>
      </c>
      <c r="N149" t="e">
        <f>VLOOKUP(D149,'Alle Teamleden'!F:P,11,0)</f>
        <v>#N/A</v>
      </c>
      <c r="O149">
        <f t="shared" si="84"/>
        <v>0</v>
      </c>
      <c r="P149" t="e">
        <f>VLOOKUP(O149,'Alle Teamleden'!Q:R,2,0)</f>
        <v>#N/A</v>
      </c>
      <c r="Q149" t="str">
        <f t="shared" si="85"/>
        <v/>
      </c>
      <c r="R149" t="str">
        <f t="shared" si="86"/>
        <v/>
      </c>
      <c r="S149" t="str">
        <f t="shared" si="87"/>
        <v/>
      </c>
      <c r="T149" t="str">
        <f t="shared" si="88"/>
        <v/>
      </c>
      <c r="U149" t="str">
        <f t="shared" si="89"/>
        <v/>
      </c>
      <c r="V149" t="str">
        <f t="shared" si="90"/>
        <v/>
      </c>
      <c r="W149">
        <f t="shared" si="91"/>
        <v>0</v>
      </c>
      <c r="X149" t="str">
        <f t="shared" si="92"/>
        <v/>
      </c>
      <c r="Y149" t="str">
        <f t="shared" si="93"/>
        <v/>
      </c>
      <c r="Z149" t="str">
        <f t="shared" si="94"/>
        <v/>
      </c>
      <c r="AA149" t="str">
        <f t="shared" si="95"/>
        <v/>
      </c>
      <c r="AB149" t="str">
        <f>IF(AE149&lt;&gt;"",VLOOKUP(C149,Hulpblad!B:D,3,0),"")</f>
        <v/>
      </c>
      <c r="AC149" s="4" t="str">
        <f t="shared" si="96"/>
        <v/>
      </c>
      <c r="AD149" t="str">
        <f t="shared" si="97"/>
        <v/>
      </c>
      <c r="AE149" s="27"/>
      <c r="AF149" s="12"/>
      <c r="AG149" s="74" t="str">
        <f>IF($AE149&lt;&gt;"",IF(ISNA(VLOOKUP($AE149,'Alle Teamleden'!Y:AC,2,0)),"N/A",VLOOKUP($AE149,'Alle Teamleden'!Y:AC,2,0)),"")</f>
        <v/>
      </c>
      <c r="AH149" s="75"/>
      <c r="AI149" s="76" t="str">
        <f>IF($AE149&lt;&gt;"",IF(ISNA(VLOOKUP($AE149,'Alle Teamleden'!Y:AC,3,0)),"N/A",VLOOKUP($AE149,'Alle Teamleden'!Y:AC,3,0)),"")</f>
        <v/>
      </c>
      <c r="AJ149" s="76"/>
      <c r="AK149" s="74" t="str">
        <f>IF($AE149&lt;&gt;"",IF(ISNA(VLOOKUP($AE149,'Alle Teamleden'!Y:AC,4,0)),"N/A",VLOOKUP($AE149,'Alle Teamleden'!Y:AC,4,0)),"")</f>
        <v/>
      </c>
      <c r="AL149" s="77"/>
      <c r="AM149" s="75"/>
      <c r="AN149" s="15" t="str">
        <f>IF($AE149&lt;&gt;"",IF(ISNA(VLOOKUP(AV149,Gemiddelde!A:D,4,0)),"N/B",VLOOKUP(AV149,Gemiddelde!A:D,4,0)),"")</f>
        <v/>
      </c>
      <c r="AO149" s="15" t="str">
        <f>IF($AE149&lt;&gt;"",IF(ISNA(VLOOKUP(AV149,Gemiddelde!A:E,5,0)),"N/B",IF(VLOOKUP(AV149,Gemiddelde!A:E,5,0)=0,AN149,VLOOKUP(AV149,Gemiddelde!A:E,5,0))),"")</f>
        <v/>
      </c>
      <c r="AP149" s="11" t="str">
        <f>IF($AE149&lt;&gt;"",IF(ISNA(VLOOKUP($AE149,'Alle Teamleden'!Y:AD,5,0)),"N/A",VLOOKUP($AE149,'Alle Teamleden'!Y:AD,5,0)),"")</f>
        <v/>
      </c>
      <c r="AQ149" s="57"/>
      <c r="AR149" s="58"/>
      <c r="AS149" s="58"/>
      <c r="AT149" s="58"/>
      <c r="AU149" s="59"/>
      <c r="AV149" t="str">
        <f>AE149&amp;AV145</f>
        <v/>
      </c>
    </row>
    <row r="150" spans="2:48" x14ac:dyDescent="0.2">
      <c r="B150" t="str">
        <f>AI140&amp;" "&amp;AE140</f>
        <v xml:space="preserve"> </v>
      </c>
      <c r="C150">
        <f>AE140</f>
        <v>0</v>
      </c>
      <c r="D150" t="str">
        <f>$AH$3&amp;" "&amp;$AG140</f>
        <v xml:space="preserve"> </v>
      </c>
      <c r="E150">
        <f>AE143</f>
        <v>0</v>
      </c>
      <c r="F150" t="str">
        <f>AG143</f>
        <v/>
      </c>
      <c r="G150" t="str">
        <f>AI143</f>
        <v/>
      </c>
      <c r="H150" t="str">
        <f>AK143</f>
        <v/>
      </c>
      <c r="I150" t="str">
        <f>AN143</f>
        <v/>
      </c>
      <c r="J150" t="str">
        <f>AR143</f>
        <v/>
      </c>
      <c r="K150" t="str">
        <f>AK140</f>
        <v/>
      </c>
      <c r="L150" t="s">
        <v>46</v>
      </c>
      <c r="M150" t="str">
        <f>AM140</f>
        <v/>
      </c>
      <c r="N150" t="e">
        <f>VLOOKUP(D150,'Alle Teamleden'!F:P,11,0)</f>
        <v>#N/A</v>
      </c>
      <c r="O150">
        <f t="shared" si="84"/>
        <v>0</v>
      </c>
      <c r="P150" t="e">
        <f>VLOOKUP(O150,'Alle Teamleden'!Q:R,2,0)</f>
        <v>#N/A</v>
      </c>
      <c r="Q150" t="str">
        <f t="shared" si="85"/>
        <v/>
      </c>
      <c r="R150" t="str">
        <f t="shared" si="86"/>
        <v/>
      </c>
      <c r="S150" t="str">
        <f t="shared" si="87"/>
        <v/>
      </c>
      <c r="T150" t="str">
        <f t="shared" si="88"/>
        <v/>
      </c>
      <c r="U150" t="str">
        <f t="shared" si="89"/>
        <v/>
      </c>
      <c r="V150" t="str">
        <f t="shared" si="90"/>
        <v/>
      </c>
      <c r="W150">
        <f t="shared" si="91"/>
        <v>0</v>
      </c>
      <c r="X150" t="str">
        <f t="shared" si="92"/>
        <v/>
      </c>
      <c r="Y150" t="str">
        <f t="shared" si="93"/>
        <v/>
      </c>
      <c r="Z150" t="str">
        <f t="shared" si="94"/>
        <v/>
      </c>
      <c r="AA150" t="str">
        <f t="shared" si="95"/>
        <v/>
      </c>
      <c r="AB150" t="str">
        <f>IF(AE150&lt;&gt;"",VLOOKUP(C150,Hulpblad!B:D,3,0),"")</f>
        <v/>
      </c>
      <c r="AC150" s="4" t="str">
        <f t="shared" si="96"/>
        <v/>
      </c>
      <c r="AD150" t="str">
        <f t="shared" si="97"/>
        <v/>
      </c>
      <c r="AE150" s="27"/>
      <c r="AF150" s="12"/>
      <c r="AG150" s="74" t="str">
        <f>IF($AE150&lt;&gt;"",IF(ISNA(VLOOKUP($AE150,'Alle Teamleden'!Y:AC,2,0)),"N/A",VLOOKUP($AE150,'Alle Teamleden'!Y:AC,2,0)),"")</f>
        <v/>
      </c>
      <c r="AH150" s="75"/>
      <c r="AI150" s="76" t="str">
        <f>IF($AE150&lt;&gt;"",IF(ISNA(VLOOKUP($AE150,'Alle Teamleden'!Y:AC,3,0)),"N/A",VLOOKUP($AE150,'Alle Teamleden'!Y:AC,3,0)),"")</f>
        <v/>
      </c>
      <c r="AJ150" s="76"/>
      <c r="AK150" s="74" t="str">
        <f>IF($AE150&lt;&gt;"",IF(ISNA(VLOOKUP($AE150,'Alle Teamleden'!Y:AC,4,0)),"N/A",VLOOKUP($AE150,'Alle Teamleden'!Y:AC,4,0)),"")</f>
        <v/>
      </c>
      <c r="AL150" s="77"/>
      <c r="AM150" s="75"/>
      <c r="AN150" s="15" t="str">
        <f>IF($AE150&lt;&gt;"",IF(ISNA(VLOOKUP(AV150,Gemiddelde!A:D,4,0)),"N/B",VLOOKUP(AV150,Gemiddelde!A:D,4,0)),"")</f>
        <v/>
      </c>
      <c r="AO150" s="15" t="str">
        <f>IF($AE150&lt;&gt;"",IF(ISNA(VLOOKUP(AV150,Gemiddelde!A:E,5,0)),"N/B",IF(VLOOKUP(AV150,Gemiddelde!A:E,5,0)=0,AN150,VLOOKUP(AV150,Gemiddelde!A:E,5,0))),"")</f>
        <v/>
      </c>
      <c r="AP150" s="11" t="str">
        <f>IF($AE150&lt;&gt;"",IF(ISNA(VLOOKUP($AE150,'Alle Teamleden'!Y:AD,5,0)),"N/A",VLOOKUP($AE150,'Alle Teamleden'!Y:AD,5,0)),"")</f>
        <v/>
      </c>
      <c r="AQ150" s="57"/>
      <c r="AR150" s="58"/>
      <c r="AS150" s="58"/>
      <c r="AT150" s="58"/>
      <c r="AU150" s="59"/>
      <c r="AV150" t="str">
        <f>AE150&amp;AV145</f>
        <v/>
      </c>
    </row>
    <row r="151" spans="2:48" x14ac:dyDescent="0.2">
      <c r="B151" t="str">
        <f>AI140&amp;" "&amp;AE140</f>
        <v xml:space="preserve"> </v>
      </c>
      <c r="C151">
        <f>AE140</f>
        <v>0</v>
      </c>
      <c r="D151" t="str">
        <f>$AH$3&amp;" "&amp;$AG140</f>
        <v xml:space="preserve"> </v>
      </c>
      <c r="E151">
        <f>AE143</f>
        <v>0</v>
      </c>
      <c r="F151" t="str">
        <f>AG143</f>
        <v/>
      </c>
      <c r="G151" t="str">
        <f>AI143</f>
        <v/>
      </c>
      <c r="H151" t="str">
        <f>AK143</f>
        <v/>
      </c>
      <c r="I151" t="str">
        <f>AN143</f>
        <v/>
      </c>
      <c r="J151" t="str">
        <f>AR143</f>
        <v/>
      </c>
      <c r="K151" t="str">
        <f>AK140</f>
        <v/>
      </c>
      <c r="L151" t="s">
        <v>46</v>
      </c>
      <c r="M151" t="str">
        <f>AM140</f>
        <v/>
      </c>
      <c r="N151" t="e">
        <f>VLOOKUP(D151,'Alle Teamleden'!F:P,11,0)</f>
        <v>#N/A</v>
      </c>
      <c r="O151">
        <f t="shared" si="84"/>
        <v>0</v>
      </c>
      <c r="P151" t="e">
        <f>VLOOKUP(O151,'Alle Teamleden'!Q:R,2,0)</f>
        <v>#N/A</v>
      </c>
      <c r="Q151" t="str">
        <f t="shared" si="85"/>
        <v/>
      </c>
      <c r="R151" t="str">
        <f t="shared" si="86"/>
        <v/>
      </c>
      <c r="S151" t="str">
        <f t="shared" si="87"/>
        <v/>
      </c>
      <c r="T151" t="str">
        <f t="shared" si="88"/>
        <v/>
      </c>
      <c r="U151" t="str">
        <f t="shared" si="89"/>
        <v/>
      </c>
      <c r="V151" t="str">
        <f t="shared" si="90"/>
        <v/>
      </c>
      <c r="W151">
        <f t="shared" si="91"/>
        <v>0</v>
      </c>
      <c r="X151" t="str">
        <f t="shared" si="92"/>
        <v/>
      </c>
      <c r="Y151" t="str">
        <f t="shared" si="93"/>
        <v/>
      </c>
      <c r="Z151" t="str">
        <f t="shared" si="94"/>
        <v/>
      </c>
      <c r="AA151" t="str">
        <f t="shared" si="95"/>
        <v/>
      </c>
      <c r="AB151" t="str">
        <f>IF(AE151&lt;&gt;"",VLOOKUP(C151,Hulpblad!B:D,3,0),"")</f>
        <v/>
      </c>
      <c r="AC151" s="4" t="str">
        <f t="shared" si="96"/>
        <v/>
      </c>
      <c r="AD151" t="str">
        <f t="shared" si="97"/>
        <v/>
      </c>
      <c r="AE151" s="27"/>
      <c r="AF151" s="12"/>
      <c r="AG151" s="74" t="str">
        <f>IF($AE151&lt;&gt;"",IF(ISNA(VLOOKUP($AE151,'Alle Teamleden'!Y:AC,2,0)),"N/A",VLOOKUP($AE151,'Alle Teamleden'!Y:AC,2,0)),"")</f>
        <v/>
      </c>
      <c r="AH151" s="75"/>
      <c r="AI151" s="76" t="str">
        <f>IF($AE151&lt;&gt;"",IF(ISNA(VLOOKUP($AE151,'Alle Teamleden'!Y:AC,3,0)),"N/A",VLOOKUP($AE151,'Alle Teamleden'!Y:AC,3,0)),"")</f>
        <v/>
      </c>
      <c r="AJ151" s="76"/>
      <c r="AK151" s="74" t="str">
        <f>IF($AE151&lt;&gt;"",IF(ISNA(VLOOKUP($AE151,'Alle Teamleden'!Y:AC,4,0)),"N/A",VLOOKUP($AE151,'Alle Teamleden'!Y:AC,4,0)),"")</f>
        <v/>
      </c>
      <c r="AL151" s="77"/>
      <c r="AM151" s="75"/>
      <c r="AN151" s="15" t="str">
        <f>IF($AE151&lt;&gt;"",IF(ISNA(VLOOKUP(AV151,Gemiddelde!A:D,4,0)),"N/B",VLOOKUP(AV151,Gemiddelde!A:D,4,0)),"")</f>
        <v/>
      </c>
      <c r="AO151" s="15" t="str">
        <f>IF($AE151&lt;&gt;"",IF(ISNA(VLOOKUP(AV151,Gemiddelde!A:E,5,0)),"N/B",IF(VLOOKUP(AV151,Gemiddelde!A:E,5,0)=0,AN151,VLOOKUP(AV151,Gemiddelde!A:E,5,0))),"")</f>
        <v/>
      </c>
      <c r="AP151" s="11" t="str">
        <f>IF($AE151&lt;&gt;"",IF(ISNA(VLOOKUP($AE151,'Alle Teamleden'!Y:AD,5,0)),"N/A",VLOOKUP($AE151,'Alle Teamleden'!Y:AD,5,0)),"")</f>
        <v/>
      </c>
      <c r="AQ151" s="57"/>
      <c r="AR151" s="58"/>
      <c r="AS151" s="58"/>
      <c r="AT151" s="58"/>
      <c r="AU151" s="59"/>
      <c r="AV151" t="str">
        <f>AE151&amp;AV145</f>
        <v/>
      </c>
    </row>
    <row r="152" spans="2:48" x14ac:dyDescent="0.2">
      <c r="B152" t="str">
        <f>AI140&amp;" "&amp;AE140</f>
        <v xml:space="preserve"> </v>
      </c>
      <c r="C152">
        <f>AE140</f>
        <v>0</v>
      </c>
      <c r="D152" t="str">
        <f>$AH$3&amp;" "&amp;$AG140</f>
        <v xml:space="preserve"> </v>
      </c>
      <c r="E152">
        <f>AE143</f>
        <v>0</v>
      </c>
      <c r="F152" t="str">
        <f>AG143</f>
        <v/>
      </c>
      <c r="G152" t="str">
        <f>AI143</f>
        <v/>
      </c>
      <c r="H152" t="str">
        <f>AK143</f>
        <v/>
      </c>
      <c r="I152" t="str">
        <f>AN143</f>
        <v/>
      </c>
      <c r="J152" t="str">
        <f>AR143</f>
        <v/>
      </c>
      <c r="K152" t="str">
        <f>AK140</f>
        <v/>
      </c>
      <c r="L152" t="s">
        <v>46</v>
      </c>
      <c r="M152" t="str">
        <f>AM140</f>
        <v/>
      </c>
      <c r="N152" t="e">
        <f>VLOOKUP(D152,'Alle Teamleden'!F:P,11,0)</f>
        <v>#N/A</v>
      </c>
      <c r="O152">
        <f t="shared" si="84"/>
        <v>0</v>
      </c>
      <c r="P152" t="e">
        <f>VLOOKUP(O152,'Alle Teamleden'!Q:R,2,0)</f>
        <v>#N/A</v>
      </c>
      <c r="Q152" t="str">
        <f t="shared" si="85"/>
        <v/>
      </c>
      <c r="R152" t="str">
        <f t="shared" si="86"/>
        <v/>
      </c>
      <c r="S152" t="str">
        <f t="shared" si="87"/>
        <v/>
      </c>
      <c r="T152" t="str">
        <f t="shared" si="88"/>
        <v/>
      </c>
      <c r="U152" t="str">
        <f t="shared" si="89"/>
        <v/>
      </c>
      <c r="V152" t="str">
        <f t="shared" si="90"/>
        <v/>
      </c>
      <c r="W152">
        <f t="shared" si="91"/>
        <v>0</v>
      </c>
      <c r="X152" t="str">
        <f t="shared" si="92"/>
        <v/>
      </c>
      <c r="Y152" t="str">
        <f t="shared" si="93"/>
        <v/>
      </c>
      <c r="Z152" t="str">
        <f t="shared" si="94"/>
        <v/>
      </c>
      <c r="AA152" t="str">
        <f t="shared" si="95"/>
        <v/>
      </c>
      <c r="AB152" t="str">
        <f>IF(AE152&lt;&gt;"",VLOOKUP(C152,Hulpblad!B:D,3,0),"")</f>
        <v/>
      </c>
      <c r="AC152" s="4" t="str">
        <f t="shared" si="96"/>
        <v/>
      </c>
      <c r="AD152" t="str">
        <f t="shared" si="97"/>
        <v/>
      </c>
      <c r="AE152" s="27"/>
      <c r="AF152" s="12"/>
      <c r="AG152" s="74" t="str">
        <f>IF($AE152&lt;&gt;"",IF(ISNA(VLOOKUP($AE152,'Alle Teamleden'!Y:AC,2,0)),"N/A",VLOOKUP($AE152,'Alle Teamleden'!Y:AC,2,0)),"")</f>
        <v/>
      </c>
      <c r="AH152" s="75"/>
      <c r="AI152" s="76" t="str">
        <f>IF($AE152&lt;&gt;"",IF(ISNA(VLOOKUP($AE152,'Alle Teamleden'!Y:AC,3,0)),"N/A",VLOOKUP($AE152,'Alle Teamleden'!Y:AC,3,0)),"")</f>
        <v/>
      </c>
      <c r="AJ152" s="76"/>
      <c r="AK152" s="74" t="str">
        <f>IF($AE152&lt;&gt;"",IF(ISNA(VLOOKUP($AE152,'Alle Teamleden'!Y:AC,4,0)),"N/A",VLOOKUP($AE152,'Alle Teamleden'!Y:AC,4,0)),"")</f>
        <v/>
      </c>
      <c r="AL152" s="77"/>
      <c r="AM152" s="75"/>
      <c r="AN152" s="15" t="str">
        <f>IF($AE152&lt;&gt;"",IF(ISNA(VLOOKUP(AV152,Gemiddelde!A:D,4,0)),"N/B",VLOOKUP(AV152,Gemiddelde!A:D,4,0)),"")</f>
        <v/>
      </c>
      <c r="AO152" s="15" t="str">
        <f>IF($AE152&lt;&gt;"",IF(ISNA(VLOOKUP(AV152,Gemiddelde!A:E,5,0)),"N/B",IF(VLOOKUP(AV152,Gemiddelde!A:E,5,0)=0,AN152,VLOOKUP(AV152,Gemiddelde!A:E,5,0))),"")</f>
        <v/>
      </c>
      <c r="AP152" s="11" t="str">
        <f>IF($AE152&lt;&gt;"",IF(ISNA(VLOOKUP($AE152,'Alle Teamleden'!Y:AD,5,0)),"N/A",VLOOKUP($AE152,'Alle Teamleden'!Y:AD,5,0)),"")</f>
        <v/>
      </c>
      <c r="AQ152" s="57"/>
      <c r="AR152" s="58"/>
      <c r="AS152" s="58"/>
      <c r="AT152" s="58"/>
      <c r="AU152" s="59"/>
      <c r="AV152" t="str">
        <f>AE152&amp;AV145</f>
        <v/>
      </c>
    </row>
    <row r="153" spans="2:48" x14ac:dyDescent="0.2">
      <c r="B153" t="str">
        <f>AI140&amp;" "&amp;AE140</f>
        <v xml:space="preserve"> </v>
      </c>
      <c r="C153">
        <f>AE140</f>
        <v>0</v>
      </c>
      <c r="D153" t="str">
        <f>$AH$3&amp;" "&amp;$AG140</f>
        <v xml:space="preserve"> </v>
      </c>
      <c r="E153">
        <f>AE143</f>
        <v>0</v>
      </c>
      <c r="F153" t="str">
        <f>AG143</f>
        <v/>
      </c>
      <c r="G153" t="str">
        <f>AI143</f>
        <v/>
      </c>
      <c r="H153" t="str">
        <f>AK143</f>
        <v/>
      </c>
      <c r="I153" t="str">
        <f>AN143</f>
        <v/>
      </c>
      <c r="J153" t="str">
        <f>AR143</f>
        <v/>
      </c>
      <c r="K153" t="str">
        <f>AK140</f>
        <v/>
      </c>
      <c r="L153" t="s">
        <v>46</v>
      </c>
      <c r="M153" t="str">
        <f>AM140</f>
        <v/>
      </c>
      <c r="N153" t="e">
        <f>VLOOKUP(D153,'Alle Teamleden'!F:P,11,0)</f>
        <v>#N/A</v>
      </c>
      <c r="O153">
        <f t="shared" si="84"/>
        <v>0</v>
      </c>
      <c r="P153" t="e">
        <f>VLOOKUP(O153,'Alle Teamleden'!Q:R,2,0)</f>
        <v>#N/A</v>
      </c>
      <c r="Q153" t="str">
        <f t="shared" si="85"/>
        <v/>
      </c>
      <c r="R153" t="str">
        <f t="shared" si="86"/>
        <v/>
      </c>
      <c r="S153" t="str">
        <f t="shared" si="87"/>
        <v/>
      </c>
      <c r="T153" t="str">
        <f t="shared" si="88"/>
        <v/>
      </c>
      <c r="U153" t="str">
        <f t="shared" si="89"/>
        <v/>
      </c>
      <c r="V153" t="str">
        <f t="shared" si="90"/>
        <v/>
      </c>
      <c r="W153">
        <f t="shared" si="91"/>
        <v>0</v>
      </c>
      <c r="X153" t="str">
        <f t="shared" si="92"/>
        <v/>
      </c>
      <c r="Y153" t="str">
        <f t="shared" si="93"/>
        <v/>
      </c>
      <c r="Z153" t="str">
        <f t="shared" si="94"/>
        <v/>
      </c>
      <c r="AA153" t="str">
        <f t="shared" si="95"/>
        <v/>
      </c>
      <c r="AB153" t="str">
        <f>IF(AE153&lt;&gt;"",VLOOKUP(C153,Hulpblad!B:D,3,0),"")</f>
        <v/>
      </c>
      <c r="AC153" s="4" t="str">
        <f t="shared" si="96"/>
        <v/>
      </c>
      <c r="AD153" t="str">
        <f t="shared" si="97"/>
        <v/>
      </c>
      <c r="AE153" s="27"/>
      <c r="AF153" s="12"/>
      <c r="AG153" s="74" t="str">
        <f>IF($AE153&lt;&gt;"",IF(ISNA(VLOOKUP($AE153,'Alle Teamleden'!Y:AC,2,0)),"N/A",VLOOKUP($AE153,'Alle Teamleden'!Y:AC,2,0)),"")</f>
        <v/>
      </c>
      <c r="AH153" s="75"/>
      <c r="AI153" s="76" t="str">
        <f>IF($AE153&lt;&gt;"",IF(ISNA(VLOOKUP($AE153,'Alle Teamleden'!Y:AC,3,0)),"N/A",VLOOKUP($AE153,'Alle Teamleden'!Y:AC,3,0)),"")</f>
        <v/>
      </c>
      <c r="AJ153" s="76"/>
      <c r="AK153" s="74" t="str">
        <f>IF($AE153&lt;&gt;"",IF(ISNA(VLOOKUP($AE153,'Alle Teamleden'!Y:AC,4,0)),"N/A",VLOOKUP($AE153,'Alle Teamleden'!Y:AC,4,0)),"")</f>
        <v/>
      </c>
      <c r="AL153" s="77"/>
      <c r="AM153" s="75"/>
      <c r="AN153" s="15" t="str">
        <f>IF($AE153&lt;&gt;"",IF(ISNA(VLOOKUP(AV153,Gemiddelde!A:D,4,0)),"N/B",VLOOKUP(AV153,Gemiddelde!A:D,4,0)),"")</f>
        <v/>
      </c>
      <c r="AO153" s="15" t="str">
        <f>IF($AE153&lt;&gt;"",IF(ISNA(VLOOKUP(AV153,Gemiddelde!A:E,5,0)),"N/B",IF(VLOOKUP(AV153,Gemiddelde!A:E,5,0)=0,AN153,VLOOKUP(AV153,Gemiddelde!A:E,5,0))),"")</f>
        <v/>
      </c>
      <c r="AP153" s="11" t="str">
        <f>IF($AE153&lt;&gt;"",IF(ISNA(VLOOKUP($AE153,'Alle Teamleden'!Y:AD,5,0)),"N/A",VLOOKUP($AE153,'Alle Teamleden'!Y:AD,5,0)),"")</f>
        <v/>
      </c>
      <c r="AQ153" s="57"/>
      <c r="AR153" s="58"/>
      <c r="AS153" s="58"/>
      <c r="AT153" s="58"/>
      <c r="AU153" s="59"/>
      <c r="AV153" t="str">
        <f>AE153&amp;AV145</f>
        <v/>
      </c>
    </row>
    <row r="154" spans="2:48" x14ac:dyDescent="0.2">
      <c r="B154" t="str">
        <f>AI140&amp;" "&amp;AE140</f>
        <v xml:space="preserve"> </v>
      </c>
      <c r="C154">
        <f>AE140</f>
        <v>0</v>
      </c>
      <c r="D154" t="str">
        <f>$AH$3&amp;" "&amp;$AG140</f>
        <v xml:space="preserve"> </v>
      </c>
      <c r="E154">
        <f>AE143</f>
        <v>0</v>
      </c>
      <c r="F154" t="str">
        <f>AG143</f>
        <v/>
      </c>
      <c r="G154" t="str">
        <f>AI143</f>
        <v/>
      </c>
      <c r="H154" t="str">
        <f>AK143</f>
        <v/>
      </c>
      <c r="I154" t="str">
        <f>AN143</f>
        <v/>
      </c>
      <c r="J154" t="str">
        <f>AR143</f>
        <v/>
      </c>
      <c r="K154" t="str">
        <f>AK140</f>
        <v/>
      </c>
      <c r="L154" t="s">
        <v>46</v>
      </c>
      <c r="M154" t="str">
        <f>AM140</f>
        <v/>
      </c>
      <c r="N154" t="e">
        <f>VLOOKUP(D154,'Alle Teamleden'!F:P,11,0)</f>
        <v>#N/A</v>
      </c>
      <c r="O154">
        <f t="shared" si="84"/>
        <v>0</v>
      </c>
      <c r="P154" t="e">
        <f>VLOOKUP(O154,'Alle Teamleden'!Q:R,2,0)</f>
        <v>#N/A</v>
      </c>
      <c r="Q154" t="str">
        <f t="shared" si="85"/>
        <v/>
      </c>
      <c r="R154" t="str">
        <f t="shared" si="86"/>
        <v/>
      </c>
      <c r="S154" t="str">
        <f t="shared" si="87"/>
        <v/>
      </c>
      <c r="T154" t="str">
        <f t="shared" si="88"/>
        <v/>
      </c>
      <c r="U154" t="str">
        <f t="shared" si="89"/>
        <v/>
      </c>
      <c r="V154" t="str">
        <f t="shared" si="90"/>
        <v/>
      </c>
      <c r="W154">
        <f t="shared" si="91"/>
        <v>0</v>
      </c>
      <c r="X154" t="str">
        <f t="shared" si="92"/>
        <v/>
      </c>
      <c r="Y154" t="str">
        <f t="shared" si="93"/>
        <v/>
      </c>
      <c r="Z154" t="str">
        <f t="shared" si="94"/>
        <v/>
      </c>
      <c r="AA154" t="str">
        <f t="shared" si="95"/>
        <v/>
      </c>
      <c r="AB154" t="str">
        <f>IF(AE154&lt;&gt;"",VLOOKUP(C154,Hulpblad!B:D,3,0),"")</f>
        <v/>
      </c>
      <c r="AC154" s="4" t="str">
        <f t="shared" si="96"/>
        <v/>
      </c>
      <c r="AD154" t="str">
        <f t="shared" si="97"/>
        <v/>
      </c>
      <c r="AE154" s="27"/>
      <c r="AF154" s="12"/>
      <c r="AG154" s="74" t="str">
        <f>IF($AE154&lt;&gt;"",IF(ISNA(VLOOKUP($AE154,'Alle Teamleden'!Y:AC,2,0)),"N/A",VLOOKUP($AE154,'Alle Teamleden'!Y:AC,2,0)),"")</f>
        <v/>
      </c>
      <c r="AH154" s="75"/>
      <c r="AI154" s="76" t="str">
        <f>IF($AE154&lt;&gt;"",IF(ISNA(VLOOKUP($AE154,'Alle Teamleden'!Y:AC,3,0)),"N/A",VLOOKUP($AE154,'Alle Teamleden'!Y:AC,3,0)),"")</f>
        <v/>
      </c>
      <c r="AJ154" s="76"/>
      <c r="AK154" s="74" t="str">
        <f>IF($AE154&lt;&gt;"",IF(ISNA(VLOOKUP($AE154,'Alle Teamleden'!Y:AC,4,0)),"N/A",VLOOKUP($AE154,'Alle Teamleden'!Y:AC,4,0)),"")</f>
        <v/>
      </c>
      <c r="AL154" s="77"/>
      <c r="AM154" s="75"/>
      <c r="AN154" s="15" t="str">
        <f>IF($AE154&lt;&gt;"",IF(ISNA(VLOOKUP(AV154,Gemiddelde!A:D,4,0)),"N/B",VLOOKUP(AV154,Gemiddelde!A:D,4,0)),"")</f>
        <v/>
      </c>
      <c r="AO154" s="15" t="str">
        <f>IF($AE154&lt;&gt;"",IF(ISNA(VLOOKUP(AV154,Gemiddelde!A:E,5,0)),"N/B",IF(VLOOKUP(AV154,Gemiddelde!A:E,5,0)=0,AN154,VLOOKUP(AV154,Gemiddelde!A:E,5,0))),"")</f>
        <v/>
      </c>
      <c r="AP154" s="11" t="str">
        <f>IF($AE154&lt;&gt;"",IF(ISNA(VLOOKUP($AE154,'Alle Teamleden'!Y:AD,5,0)),"N/A",VLOOKUP($AE154,'Alle Teamleden'!Y:AD,5,0)),"")</f>
        <v/>
      </c>
      <c r="AQ154" s="57"/>
      <c r="AR154" s="58"/>
      <c r="AS154" s="58"/>
      <c r="AT154" s="58"/>
      <c r="AU154" s="59"/>
      <c r="AV154" t="str">
        <f>AE154&amp;AV145</f>
        <v/>
      </c>
    </row>
    <row r="155" spans="2:48" x14ac:dyDescent="0.2">
      <c r="B155" t="str">
        <f>AI140&amp;" "&amp;AE140</f>
        <v xml:space="preserve"> </v>
      </c>
      <c r="C155">
        <f>AE140</f>
        <v>0</v>
      </c>
      <c r="D155" t="str">
        <f>$AH$3&amp;" "&amp;$AG140</f>
        <v xml:space="preserve"> </v>
      </c>
      <c r="E155">
        <f>AE143</f>
        <v>0</v>
      </c>
      <c r="F155" t="str">
        <f>AG143</f>
        <v/>
      </c>
      <c r="G155" t="str">
        <f>AI143</f>
        <v/>
      </c>
      <c r="H155" t="str">
        <f>AK143</f>
        <v/>
      </c>
      <c r="I155" t="str">
        <f>AN143</f>
        <v/>
      </c>
      <c r="J155" t="str">
        <f>AR143</f>
        <v/>
      </c>
      <c r="K155" t="str">
        <f>AK140</f>
        <v/>
      </c>
      <c r="L155" t="s">
        <v>46</v>
      </c>
      <c r="M155" t="str">
        <f>AM140</f>
        <v/>
      </c>
      <c r="N155" t="e">
        <f>VLOOKUP(D155,'Alle Teamleden'!F:P,11,0)</f>
        <v>#N/A</v>
      </c>
      <c r="O155">
        <f t="shared" si="84"/>
        <v>0</v>
      </c>
      <c r="P155" t="e">
        <f>VLOOKUP(O155,'Alle Teamleden'!Q:R,2,0)</f>
        <v>#N/A</v>
      </c>
      <c r="Q155" t="str">
        <f t="shared" si="85"/>
        <v/>
      </c>
      <c r="R155" t="str">
        <f t="shared" si="86"/>
        <v/>
      </c>
      <c r="S155" t="str">
        <f t="shared" si="87"/>
        <v/>
      </c>
      <c r="T155" t="str">
        <f t="shared" si="88"/>
        <v/>
      </c>
      <c r="U155" t="str">
        <f t="shared" si="89"/>
        <v/>
      </c>
      <c r="V155" t="str">
        <f t="shared" si="90"/>
        <v/>
      </c>
      <c r="W155">
        <f t="shared" si="91"/>
        <v>0</v>
      </c>
      <c r="X155" t="str">
        <f t="shared" si="92"/>
        <v/>
      </c>
      <c r="Y155" t="str">
        <f t="shared" si="93"/>
        <v/>
      </c>
      <c r="Z155" t="str">
        <f t="shared" si="94"/>
        <v/>
      </c>
      <c r="AA155" t="str">
        <f t="shared" si="95"/>
        <v/>
      </c>
      <c r="AB155" t="str">
        <f>IF(AE155&lt;&gt;"",VLOOKUP(C155,Hulpblad!B:D,3,0),"")</f>
        <v/>
      </c>
      <c r="AC155" s="4" t="str">
        <f t="shared" si="96"/>
        <v/>
      </c>
      <c r="AD155" t="str">
        <f t="shared" si="97"/>
        <v/>
      </c>
      <c r="AE155" s="27"/>
      <c r="AF155" s="12"/>
      <c r="AG155" s="74" t="str">
        <f>IF($AE155&lt;&gt;"",IF(ISNA(VLOOKUP($AE155,'Alle Teamleden'!Y:AC,2,0)),"N/A",VLOOKUP($AE155,'Alle Teamleden'!Y:AC,2,0)),"")</f>
        <v/>
      </c>
      <c r="AH155" s="75"/>
      <c r="AI155" s="76" t="str">
        <f>IF($AE155&lt;&gt;"",IF(ISNA(VLOOKUP($AE155,'Alle Teamleden'!Y:AC,3,0)),"N/A",VLOOKUP($AE155,'Alle Teamleden'!Y:AC,3,0)),"")</f>
        <v/>
      </c>
      <c r="AJ155" s="76"/>
      <c r="AK155" s="74" t="str">
        <f>IF($AE155&lt;&gt;"",IF(ISNA(VLOOKUP($AE155,'Alle Teamleden'!Y:AC,4,0)),"N/A",VLOOKUP($AE155,'Alle Teamleden'!Y:AC,4,0)),"")</f>
        <v/>
      </c>
      <c r="AL155" s="77"/>
      <c r="AM155" s="75"/>
      <c r="AN155" s="15" t="str">
        <f>IF($AE155&lt;&gt;"",IF(ISNA(VLOOKUP(AV155,Gemiddelde!A:D,4,0)),"N/B",VLOOKUP(AV155,Gemiddelde!A:D,4,0)),"")</f>
        <v/>
      </c>
      <c r="AO155" s="15" t="str">
        <f>IF($AE155&lt;&gt;"",IF(ISNA(VLOOKUP(AV155,Gemiddelde!A:E,5,0)),"N/B",IF(VLOOKUP(AV155,Gemiddelde!A:E,5,0)=0,AN155,VLOOKUP(AV155,Gemiddelde!A:E,5,0))),"")</f>
        <v/>
      </c>
      <c r="AP155" s="11" t="str">
        <f>IF($AE155&lt;&gt;"",IF(ISNA(VLOOKUP($AE155,'Alle Teamleden'!Y:AD,5,0)),"N/A",VLOOKUP($AE155,'Alle Teamleden'!Y:AD,5,0)),"")</f>
        <v/>
      </c>
      <c r="AQ155" s="57"/>
      <c r="AR155" s="58"/>
      <c r="AS155" s="58"/>
      <c r="AT155" s="58"/>
      <c r="AU155" s="59"/>
      <c r="AV155" t="str">
        <f>AE155&amp;AV145</f>
        <v/>
      </c>
    </row>
    <row r="156" spans="2:48" x14ac:dyDescent="0.2">
      <c r="B156" t="str">
        <f>AI140&amp;" "&amp;AE140</f>
        <v xml:space="preserve"> </v>
      </c>
      <c r="C156">
        <f>AE140</f>
        <v>0</v>
      </c>
      <c r="D156" t="str">
        <f>$AH$3&amp;" "&amp;$AG140</f>
        <v xml:space="preserve"> </v>
      </c>
      <c r="E156">
        <f>AE143</f>
        <v>0</v>
      </c>
      <c r="F156" t="str">
        <f>AG143</f>
        <v/>
      </c>
      <c r="G156" t="str">
        <f>AI143</f>
        <v/>
      </c>
      <c r="H156" t="str">
        <f>AK143</f>
        <v/>
      </c>
      <c r="I156" t="str">
        <f>AN143</f>
        <v/>
      </c>
      <c r="J156" t="str">
        <f>AR143</f>
        <v/>
      </c>
      <c r="K156" t="str">
        <f>AK140</f>
        <v/>
      </c>
      <c r="L156" t="s">
        <v>46</v>
      </c>
      <c r="M156" t="str">
        <f>AM140</f>
        <v/>
      </c>
      <c r="N156" t="e">
        <f>VLOOKUP(D156,'Alle Teamleden'!F:P,11,0)</f>
        <v>#N/A</v>
      </c>
      <c r="O156">
        <f t="shared" si="84"/>
        <v>0</v>
      </c>
      <c r="P156" t="e">
        <f>VLOOKUP(O156,'Alle Teamleden'!Q:R,2,0)</f>
        <v>#N/A</v>
      </c>
      <c r="Q156" t="str">
        <f t="shared" si="85"/>
        <v/>
      </c>
      <c r="R156" t="str">
        <f t="shared" si="86"/>
        <v/>
      </c>
      <c r="S156" t="str">
        <f t="shared" si="87"/>
        <v/>
      </c>
      <c r="T156" t="str">
        <f t="shared" si="88"/>
        <v/>
      </c>
      <c r="U156" t="str">
        <f t="shared" si="89"/>
        <v/>
      </c>
      <c r="V156" t="str">
        <f t="shared" si="90"/>
        <v/>
      </c>
      <c r="W156">
        <f t="shared" si="91"/>
        <v>0</v>
      </c>
      <c r="X156" t="str">
        <f t="shared" si="92"/>
        <v/>
      </c>
      <c r="Y156" t="str">
        <f t="shared" si="93"/>
        <v/>
      </c>
      <c r="Z156" t="str">
        <f t="shared" si="94"/>
        <v/>
      </c>
      <c r="AA156" t="str">
        <f t="shared" si="95"/>
        <v/>
      </c>
      <c r="AB156" t="str">
        <f>IF(AE156&lt;&gt;"",VLOOKUP(C156,Hulpblad!B:D,3,0),"")</f>
        <v/>
      </c>
      <c r="AC156" s="4" t="str">
        <f t="shared" si="96"/>
        <v/>
      </c>
      <c r="AD156" t="str">
        <f t="shared" si="97"/>
        <v/>
      </c>
      <c r="AE156" s="27"/>
      <c r="AF156" s="12"/>
      <c r="AG156" s="74" t="str">
        <f>IF($AE156&lt;&gt;"",IF(ISNA(VLOOKUP($AE156,'Alle Teamleden'!Y:AC,2,0)),"N/A",VLOOKUP($AE156,'Alle Teamleden'!Y:AC,2,0)),"")</f>
        <v/>
      </c>
      <c r="AH156" s="75"/>
      <c r="AI156" s="76" t="str">
        <f>IF($AE156&lt;&gt;"",IF(ISNA(VLOOKUP($AE156,'Alle Teamleden'!Y:AC,3,0)),"N/A",VLOOKUP($AE156,'Alle Teamleden'!Y:AC,3,0)),"")</f>
        <v/>
      </c>
      <c r="AJ156" s="76"/>
      <c r="AK156" s="74" t="str">
        <f>IF($AE156&lt;&gt;"",IF(ISNA(VLOOKUP($AE156,'Alle Teamleden'!Y:AC,4,0)),"N/A",VLOOKUP($AE156,'Alle Teamleden'!Y:AC,4,0)),"")</f>
        <v/>
      </c>
      <c r="AL156" s="77"/>
      <c r="AM156" s="75"/>
      <c r="AN156" s="15" t="str">
        <f>IF($AE156&lt;&gt;"",IF(ISNA(VLOOKUP(AV156,Gemiddelde!A:D,4,0)),"N/B",VLOOKUP(AV156,Gemiddelde!A:D,4,0)),"")</f>
        <v/>
      </c>
      <c r="AO156" s="15" t="str">
        <f>IF($AE156&lt;&gt;"",IF(ISNA(VLOOKUP(AV156,Gemiddelde!A:E,5,0)),"N/B",IF(VLOOKUP(AV156,Gemiddelde!A:E,5,0)=0,AN156,VLOOKUP(AV156,Gemiddelde!A:E,5,0))),"")</f>
        <v/>
      </c>
      <c r="AP156" s="11" t="str">
        <f>IF($AE156&lt;&gt;"",IF(ISNA(VLOOKUP($AE156,'Alle Teamleden'!Y:AD,5,0)),"N/A",VLOOKUP($AE156,'Alle Teamleden'!Y:AD,5,0)),"")</f>
        <v/>
      </c>
      <c r="AQ156" s="57"/>
      <c r="AR156" s="58"/>
      <c r="AS156" s="58"/>
      <c r="AT156" s="58"/>
      <c r="AU156" s="59"/>
      <c r="AV156" t="str">
        <f>AE156&amp;AV145</f>
        <v/>
      </c>
    </row>
    <row r="157" spans="2:48" ht="13.5" thickBot="1" x14ac:dyDescent="0.25">
      <c r="B157" t="str">
        <f>AI140&amp;" "&amp;AE140</f>
        <v xml:space="preserve"> </v>
      </c>
      <c r="C157">
        <f>AE140</f>
        <v>0</v>
      </c>
      <c r="D157" t="str">
        <f>$AH$3&amp;" "&amp;$AG140</f>
        <v xml:space="preserve"> </v>
      </c>
      <c r="E157">
        <f>AE143</f>
        <v>0</v>
      </c>
      <c r="F157" t="str">
        <f>AG143</f>
        <v/>
      </c>
      <c r="G157" t="str">
        <f>AI143</f>
        <v/>
      </c>
      <c r="H157" t="str">
        <f>AK143</f>
        <v/>
      </c>
      <c r="I157" t="str">
        <f>AN143</f>
        <v/>
      </c>
      <c r="J157" t="str">
        <f>AR143</f>
        <v/>
      </c>
      <c r="K157" t="str">
        <f>AK140</f>
        <v/>
      </c>
      <c r="L157" t="s">
        <v>46</v>
      </c>
      <c r="M157" t="str">
        <f>AM140</f>
        <v/>
      </c>
      <c r="N157" t="e">
        <f>VLOOKUP(D157,'Alle Teamleden'!F:P,11,0)</f>
        <v>#N/A</v>
      </c>
      <c r="O157">
        <f t="shared" si="84"/>
        <v>0</v>
      </c>
      <c r="P157" t="e">
        <f>VLOOKUP(O157,'Alle Teamleden'!Q:R,2,0)</f>
        <v>#N/A</v>
      </c>
      <c r="Q157" t="str">
        <f t="shared" si="85"/>
        <v/>
      </c>
      <c r="R157" t="str">
        <f t="shared" si="86"/>
        <v/>
      </c>
      <c r="S157" t="str">
        <f t="shared" si="87"/>
        <v/>
      </c>
      <c r="T157" t="str">
        <f t="shared" si="88"/>
        <v/>
      </c>
      <c r="U157" t="str">
        <f t="shared" si="89"/>
        <v/>
      </c>
      <c r="V157" t="str">
        <f t="shared" si="90"/>
        <v/>
      </c>
      <c r="W157">
        <f t="shared" si="91"/>
        <v>0</v>
      </c>
      <c r="X157" t="str">
        <f t="shared" si="92"/>
        <v/>
      </c>
      <c r="Y157" t="str">
        <f t="shared" si="93"/>
        <v/>
      </c>
      <c r="Z157" t="str">
        <f t="shared" si="94"/>
        <v/>
      </c>
      <c r="AA157" t="str">
        <f t="shared" si="95"/>
        <v/>
      </c>
      <c r="AB157" t="str">
        <f>IF(AE157&lt;&gt;"",VLOOKUP(C157,Hulpblad!B:D,3,0),"")</f>
        <v/>
      </c>
      <c r="AC157" s="4" t="str">
        <f t="shared" si="96"/>
        <v/>
      </c>
      <c r="AD157" t="str">
        <f t="shared" si="97"/>
        <v/>
      </c>
      <c r="AE157" s="28"/>
      <c r="AF157" s="13"/>
      <c r="AG157" s="89" t="str">
        <f>IF($AE157&lt;&gt;"",IF(ISNA(VLOOKUP($AE157,'Alle Teamleden'!Y:AC,2,0)),"N/A",VLOOKUP($AE157,'Alle Teamleden'!Y:AC,2,0)),"")</f>
        <v/>
      </c>
      <c r="AH157" s="91"/>
      <c r="AI157" s="92" t="str">
        <f>IF($AE157&lt;&gt;"",IF(ISNA(VLOOKUP($AE157,'Alle Teamleden'!Y:AC,3,0)),"N/A",VLOOKUP($AE157,'Alle Teamleden'!Y:AC,3,0)),"")</f>
        <v/>
      </c>
      <c r="AJ157" s="92"/>
      <c r="AK157" s="89" t="str">
        <f>IF($AE157&lt;&gt;"",IF(ISNA(VLOOKUP($AE157,'Alle Teamleden'!Y:AC,4,0)),"N/A",VLOOKUP($AE157,'Alle Teamleden'!Y:AC,4,0)),"")</f>
        <v/>
      </c>
      <c r="AL157" s="90"/>
      <c r="AM157" s="91"/>
      <c r="AN157" s="42" t="str">
        <f>IF($AE157&lt;&gt;"",IF(ISNA(VLOOKUP(AV157,Gemiddelde!A:D,4,0)),"N/B",VLOOKUP(AV157,Gemiddelde!A:D,4,0)),"")</f>
        <v/>
      </c>
      <c r="AO157" s="42" t="str">
        <f>IF($AE157&lt;&gt;"",IF(ISNA(VLOOKUP(AV157,Gemiddelde!A:E,5,0)),"N/B",IF(VLOOKUP(AV157,Gemiddelde!A:E,5,0)=0,AN157,VLOOKUP(AV157,Gemiddelde!A:E,5,0))),"")</f>
        <v/>
      </c>
      <c r="AP157" s="14" t="str">
        <f>IF($AE157&lt;&gt;"",IF(ISNA(VLOOKUP($AE157,'Alle Teamleden'!Y:AD,5,0)),"N/A",VLOOKUP($AE157,'Alle Teamleden'!Y:AD,5,0)),"")</f>
        <v/>
      </c>
      <c r="AQ157" s="60"/>
      <c r="AR157" s="61"/>
      <c r="AS157" s="61"/>
      <c r="AT157" s="61"/>
      <c r="AU157" s="62"/>
      <c r="AV157" t="str">
        <f>AE157&amp;AV145</f>
        <v/>
      </c>
    </row>
    <row r="158" spans="2:48" ht="13.5" thickBot="1" x14ac:dyDescent="0.25"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</row>
    <row r="159" spans="2:48" x14ac:dyDescent="0.2">
      <c r="AE159" s="79" t="s">
        <v>1202</v>
      </c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1"/>
    </row>
    <row r="160" spans="2:48" x14ac:dyDescent="0.2">
      <c r="AE160" s="82" t="s">
        <v>1203</v>
      </c>
      <c r="AF160" s="83"/>
      <c r="AG160" s="84" t="s">
        <v>1217</v>
      </c>
      <c r="AH160" s="83"/>
      <c r="AI160" s="85" t="s">
        <v>1227</v>
      </c>
      <c r="AJ160" s="86"/>
      <c r="AK160" s="85" t="s">
        <v>1212</v>
      </c>
      <c r="AL160" s="86"/>
      <c r="AM160" s="8" t="s">
        <v>1231</v>
      </c>
      <c r="AN160" s="9"/>
      <c r="AO160" s="85" t="s">
        <v>1223</v>
      </c>
      <c r="AP160" s="87"/>
      <c r="AQ160" s="87"/>
      <c r="AR160" s="87"/>
      <c r="AS160" s="87"/>
      <c r="AT160" s="87"/>
      <c r="AU160" s="88"/>
    </row>
    <row r="161" spans="2:48" x14ac:dyDescent="0.2">
      <c r="AE161" s="95"/>
      <c r="AF161" s="96"/>
      <c r="AG161" s="97"/>
      <c r="AH161" s="96"/>
      <c r="AI161" s="74" t="str">
        <f>IF($AE161&lt;&gt;"",VLOOKUP($AE161,Hulpblad!B:C,2,0),"")</f>
        <v/>
      </c>
      <c r="AJ161" s="75"/>
      <c r="AK161" s="93" t="str">
        <f>IF(AG161&lt;&gt;"",VLOOKUP(($AH$3&amp;" "&amp;AG161),'Alle Teamleden'!F:O,8,0),"")</f>
        <v/>
      </c>
      <c r="AL161" s="94"/>
      <c r="AM161" s="93" t="str">
        <f>IF(AG161&lt;&gt;"",VLOOKUP(($AH$3&amp;" "&amp;AG161),'Alle Teamleden'!F:O,10,0),"")</f>
        <v/>
      </c>
      <c r="AN161" s="94"/>
      <c r="AO161" s="97"/>
      <c r="AP161" s="127"/>
      <c r="AQ161" s="127"/>
      <c r="AR161" s="127"/>
      <c r="AS161" s="127"/>
      <c r="AT161" s="127"/>
      <c r="AU161" s="128"/>
    </row>
    <row r="162" spans="2:48" x14ac:dyDescent="0.2">
      <c r="AE162" s="107" t="s">
        <v>1204</v>
      </c>
      <c r="AF162" s="108"/>
      <c r="AG162" s="108"/>
      <c r="AH162" s="109"/>
      <c r="AI162" s="74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110"/>
    </row>
    <row r="163" spans="2:48" x14ac:dyDescent="0.2">
      <c r="AE163" s="72" t="s">
        <v>1205</v>
      </c>
      <c r="AF163" s="73"/>
      <c r="AG163" s="73" t="s">
        <v>1206</v>
      </c>
      <c r="AH163" s="73"/>
      <c r="AI163" s="73" t="s">
        <v>1208</v>
      </c>
      <c r="AJ163" s="73"/>
      <c r="AK163" s="73" t="s">
        <v>1207</v>
      </c>
      <c r="AL163" s="73"/>
      <c r="AM163" s="73"/>
      <c r="AN163" s="73" t="s">
        <v>1209</v>
      </c>
      <c r="AO163" s="73"/>
      <c r="AP163" s="73" t="s">
        <v>1210</v>
      </c>
      <c r="AQ163" s="73"/>
      <c r="AR163" s="111" t="s">
        <v>1211</v>
      </c>
      <c r="AS163" s="111"/>
      <c r="AT163" s="111"/>
      <c r="AU163" s="112"/>
    </row>
    <row r="164" spans="2:48" x14ac:dyDescent="0.2">
      <c r="AE164" s="27"/>
      <c r="AF164" s="41"/>
      <c r="AG164" s="76" t="str">
        <f>IF($AE164&lt;&gt;"",IF(ISNA(VLOOKUP($AE164,'Alle Teamleden'!G:L,2,0)),VLOOKUP($AE164,'Alle Teamleden'!Y:AB,2,0),VLOOKUP($AE164,'Alle Teamleden'!G:L,2,0)),"")</f>
        <v/>
      </c>
      <c r="AH164" s="76"/>
      <c r="AI164" s="76" t="str">
        <f>IF($AE164&lt;&gt;"",IF(ISNA(VLOOKUP($AE164,'Alle Teamleden'!G:L,3,0)),VLOOKUP($AE164,'Alle Teamleden'!Y:AB,3,0),VLOOKUP($AE164,'Alle Teamleden'!G:L,3,0)),"")</f>
        <v/>
      </c>
      <c r="AJ164" s="76"/>
      <c r="AK164" s="76" t="str">
        <f>IF($AE164&lt;&gt;"",IF(ISNA(VLOOKUP($AE164,'Alle Teamleden'!G:L,4,0)),VLOOKUP($AE164,'Alle Teamleden'!Y:AB,4,0),VLOOKUP($AE164,'Alle Teamleden'!G:L,4,0)),"")</f>
        <v/>
      </c>
      <c r="AL164" s="76"/>
      <c r="AM164" s="76"/>
      <c r="AN164" s="66" t="str">
        <f>IF($AE164&lt;&gt;"",IF(ISNA(VLOOKUP($AE164,'Alle Teamleden'!G:L,5,0)),VLOOKUP($AE164,'Alle Teamleden'!Y:AB,5,0),VLOOKUP($AE164,'Alle Teamleden'!G:L,5,0)),"")</f>
        <v/>
      </c>
      <c r="AO164" s="66"/>
      <c r="AP164" s="66"/>
      <c r="AQ164" s="66"/>
      <c r="AR164" s="67" t="str">
        <f>IF($AE164&lt;&gt;"",IF(ISNA(VLOOKUP($AE164,'Alle Teamleden'!G:L,6,0)),VLOOKUP($AE164,'Alle Teamleden'!Y:AB,6,0),VLOOKUP($AE164,'Alle Teamleden'!G:L,6,0)),"")</f>
        <v/>
      </c>
      <c r="AS164" s="67"/>
      <c r="AT164" s="67"/>
      <c r="AU164" s="68"/>
    </row>
    <row r="165" spans="2:48" x14ac:dyDescent="0.2">
      <c r="AE165" s="69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1"/>
    </row>
    <row r="166" spans="2:48" ht="26.45" customHeight="1" x14ac:dyDescent="0.2">
      <c r="AE166" s="72" t="s">
        <v>1213</v>
      </c>
      <c r="AF166" s="73"/>
      <c r="AG166" s="73" t="s">
        <v>1214</v>
      </c>
      <c r="AH166" s="73"/>
      <c r="AI166" s="73" t="s">
        <v>1215</v>
      </c>
      <c r="AJ166" s="73"/>
      <c r="AK166" s="73" t="s">
        <v>1216</v>
      </c>
      <c r="AL166" s="73"/>
      <c r="AM166" s="73"/>
      <c r="AN166" s="43" t="s">
        <v>2058</v>
      </c>
      <c r="AO166" s="43" t="s">
        <v>2059</v>
      </c>
      <c r="AP166" s="7" t="s">
        <v>1228</v>
      </c>
      <c r="AQ166" s="63" t="s">
        <v>2062</v>
      </c>
      <c r="AR166" s="64"/>
      <c r="AS166" s="64"/>
      <c r="AT166" s="64"/>
      <c r="AU166" s="65"/>
      <c r="AV166" t="str">
        <f>$AI161</f>
        <v/>
      </c>
    </row>
    <row r="167" spans="2:48" x14ac:dyDescent="0.2">
      <c r="B167" t="str">
        <f>AI161&amp;" "&amp;AE161</f>
        <v xml:space="preserve"> </v>
      </c>
      <c r="C167">
        <f>AE161</f>
        <v>0</v>
      </c>
      <c r="D167" t="str">
        <f>$AH$3&amp;" "&amp;$AG161</f>
        <v xml:space="preserve"> </v>
      </c>
      <c r="E167">
        <f>AE164</f>
        <v>0</v>
      </c>
      <c r="F167" t="str">
        <f>AG164</f>
        <v/>
      </c>
      <c r="G167" t="str">
        <f>AI164</f>
        <v/>
      </c>
      <c r="H167" t="str">
        <f>AK164</f>
        <v/>
      </c>
      <c r="I167" t="str">
        <f>AN164</f>
        <v/>
      </c>
      <c r="J167" t="str">
        <f>AR164</f>
        <v/>
      </c>
      <c r="K167" t="str">
        <f>AK161</f>
        <v/>
      </c>
      <c r="L167" t="s">
        <v>46</v>
      </c>
      <c r="M167" t="str">
        <f>AM161</f>
        <v/>
      </c>
      <c r="N167" t="e">
        <f>VLOOKUP(D167,'Alle Teamleden'!F:P,11,0)</f>
        <v>#N/A</v>
      </c>
      <c r="O167">
        <f>$AG$2</f>
        <v>0</v>
      </c>
      <c r="P167" t="e">
        <f>VLOOKUP(O167,'Alle Teamleden'!Q:R,2,0)</f>
        <v>#N/A</v>
      </c>
      <c r="Q167" t="str">
        <f>$AE$5</f>
        <v/>
      </c>
      <c r="R167" t="str">
        <f>$AI$5</f>
        <v/>
      </c>
      <c r="S167" t="str">
        <f>$AM$5</f>
        <v/>
      </c>
      <c r="T167" t="str">
        <f>$AN$5</f>
        <v/>
      </c>
      <c r="U167" t="str">
        <f>$AO$5</f>
        <v/>
      </c>
      <c r="V167" t="str">
        <f>$AR$5</f>
        <v/>
      </c>
      <c r="W167">
        <f>AE167</f>
        <v>0</v>
      </c>
      <c r="X167" t="str">
        <f>AG167</f>
        <v/>
      </c>
      <c r="Y167" t="str">
        <f>AI167</f>
        <v/>
      </c>
      <c r="Z167" t="str">
        <f>AK167</f>
        <v/>
      </c>
      <c r="AA167" t="str">
        <f>AO167</f>
        <v/>
      </c>
      <c r="AB167" t="str">
        <f>IF(AE167&lt;&gt;"",VLOOKUP(C167,Hulpblad!B:D,3,0),"")</f>
        <v/>
      </c>
      <c r="AC167" s="4" t="str">
        <f>AN167</f>
        <v/>
      </c>
      <c r="AD167" t="str">
        <f>AP167</f>
        <v/>
      </c>
      <c r="AE167" s="27"/>
      <c r="AF167" s="12"/>
      <c r="AG167" s="74" t="str">
        <f>IF($AE167&lt;&gt;"",IF(ISNA(VLOOKUP($AE167,'Alle Teamleden'!Y:AC,2,0)),"N/A",VLOOKUP($AE167,'Alle Teamleden'!Y:AC,2,0)),"")</f>
        <v/>
      </c>
      <c r="AH167" s="75"/>
      <c r="AI167" s="76" t="str">
        <f>IF($AE167&lt;&gt;"",IF(ISNA(VLOOKUP($AE167,'Alle Teamleden'!Y:AC,3,0)),"N/A",VLOOKUP($AE167,'Alle Teamleden'!Y:AC,3,0)),"")</f>
        <v/>
      </c>
      <c r="AJ167" s="76"/>
      <c r="AK167" s="74" t="str">
        <f>IF($AE167&lt;&gt;"",IF(ISNA(VLOOKUP($AE167,'Alle Teamleden'!Y:AC,4,0)),"N/A",VLOOKUP($AE167,'Alle Teamleden'!Y:AC,4,0)),"")</f>
        <v/>
      </c>
      <c r="AL167" s="77"/>
      <c r="AM167" s="75"/>
      <c r="AN167" s="15" t="str">
        <f>IF($AE167&lt;&gt;"",IF(ISNA(VLOOKUP(AV167,Gemiddelde!A:D,4,0)),"N/B",VLOOKUP(AV167,Gemiddelde!A:D,4,0)),"")</f>
        <v/>
      </c>
      <c r="AO167" s="15" t="str">
        <f>IF($AE167&lt;&gt;"",IF(ISNA(VLOOKUP(AV167,Gemiddelde!A:E,5,0)),"N/B",IF(VLOOKUP(AV167,Gemiddelde!A:E,5,0)=0,AN167,VLOOKUP(AV167,Gemiddelde!A:E,5,0))),"")</f>
        <v/>
      </c>
      <c r="AP167" s="11" t="str">
        <f>IF($AE167&lt;&gt;"",IF(ISNA(VLOOKUP($AE167,'Alle Teamleden'!Y:AD,5,0)),"N/A",VLOOKUP($AE167,'Alle Teamleden'!Y:AD,5,0)),"")</f>
        <v/>
      </c>
      <c r="AQ167" s="57"/>
      <c r="AR167" s="58"/>
      <c r="AS167" s="58"/>
      <c r="AT167" s="58"/>
      <c r="AU167" s="59"/>
      <c r="AV167" t="str">
        <f>AE167&amp;AV166</f>
        <v/>
      </c>
    </row>
    <row r="168" spans="2:48" x14ac:dyDescent="0.2">
      <c r="B168" t="str">
        <f>AI161&amp;" "&amp;AE161</f>
        <v xml:space="preserve"> </v>
      </c>
      <c r="C168">
        <f>AE161</f>
        <v>0</v>
      </c>
      <c r="D168" t="str">
        <f>$AH$3&amp;" "&amp;$AG161</f>
        <v xml:space="preserve"> </v>
      </c>
      <c r="E168">
        <f>AE164</f>
        <v>0</v>
      </c>
      <c r="F168" t="str">
        <f>AG164</f>
        <v/>
      </c>
      <c r="G168" t="str">
        <f>AI164</f>
        <v/>
      </c>
      <c r="H168" t="str">
        <f>AK164</f>
        <v/>
      </c>
      <c r="I168" t="str">
        <f>AN164</f>
        <v/>
      </c>
      <c r="J168" t="str">
        <f>AR164</f>
        <v/>
      </c>
      <c r="K168" t="str">
        <f>AK161</f>
        <v/>
      </c>
      <c r="L168" t="s">
        <v>46</v>
      </c>
      <c r="M168" t="str">
        <f>AM161</f>
        <v/>
      </c>
      <c r="N168" t="e">
        <f>VLOOKUP(D168,'Alle Teamleden'!F:P,11,0)</f>
        <v>#N/A</v>
      </c>
      <c r="O168">
        <f t="shared" ref="O168:O178" si="98">$AG$2</f>
        <v>0</v>
      </c>
      <c r="P168" t="e">
        <f>VLOOKUP(O168,'Alle Teamleden'!Q:R,2,0)</f>
        <v>#N/A</v>
      </c>
      <c r="Q168" t="str">
        <f t="shared" ref="Q168:Q178" si="99">$AE$5</f>
        <v/>
      </c>
      <c r="R168" t="str">
        <f t="shared" ref="R168:R178" si="100">$AI$5</f>
        <v/>
      </c>
      <c r="S168" t="str">
        <f t="shared" ref="S168:S178" si="101">$AM$5</f>
        <v/>
      </c>
      <c r="T168" t="str">
        <f t="shared" ref="T168:T178" si="102">$AN$5</f>
        <v/>
      </c>
      <c r="U168" t="str">
        <f t="shared" ref="U168:U178" si="103">$AO$5</f>
        <v/>
      </c>
      <c r="V168" t="str">
        <f t="shared" ref="V168:V178" si="104">$AR$5</f>
        <v/>
      </c>
      <c r="W168">
        <f t="shared" ref="W168:W178" si="105">AE168</f>
        <v>0</v>
      </c>
      <c r="X168" t="str">
        <f t="shared" ref="X168:X178" si="106">AG168</f>
        <v/>
      </c>
      <c r="Y168" t="str">
        <f t="shared" ref="Y168:Y178" si="107">AI168</f>
        <v/>
      </c>
      <c r="Z168" t="str">
        <f t="shared" ref="Z168:Z178" si="108">AK168</f>
        <v/>
      </c>
      <c r="AA168" t="str">
        <f t="shared" ref="AA168:AA178" si="109">AO168</f>
        <v/>
      </c>
      <c r="AB168" t="str">
        <f>IF(AE168&lt;&gt;"",VLOOKUP(C168,Hulpblad!B:D,3,0),"")</f>
        <v/>
      </c>
      <c r="AC168" s="4" t="str">
        <f t="shared" ref="AC168:AC178" si="110">AN168</f>
        <v/>
      </c>
      <c r="AD168" t="str">
        <f t="shared" ref="AD168:AD178" si="111">AP168</f>
        <v/>
      </c>
      <c r="AE168" s="27"/>
      <c r="AF168" s="12"/>
      <c r="AG168" s="74" t="str">
        <f>IF($AE168&lt;&gt;"",IF(ISNA(VLOOKUP($AE168,'Alle Teamleden'!Y:AC,2,0)),"N/A",VLOOKUP($AE168,'Alle Teamleden'!Y:AC,2,0)),"")</f>
        <v/>
      </c>
      <c r="AH168" s="75"/>
      <c r="AI168" s="76" t="str">
        <f>IF($AE168&lt;&gt;"",IF(ISNA(VLOOKUP($AE168,'Alle Teamleden'!Y:AC,3,0)),"N/A",VLOOKUP($AE168,'Alle Teamleden'!Y:AC,3,0)),"")</f>
        <v/>
      </c>
      <c r="AJ168" s="76"/>
      <c r="AK168" s="74" t="str">
        <f>IF($AE168&lt;&gt;"",IF(ISNA(VLOOKUP($AE168,'Alle Teamleden'!Y:AC,4,0)),"N/A",VLOOKUP($AE168,'Alle Teamleden'!Y:AC,4,0)),"")</f>
        <v/>
      </c>
      <c r="AL168" s="77"/>
      <c r="AM168" s="75"/>
      <c r="AN168" s="15" t="str">
        <f>IF($AE168&lt;&gt;"",IF(ISNA(VLOOKUP(AV168,Gemiddelde!A:D,4,0)),"N/B",VLOOKUP(AV168,Gemiddelde!A:D,4,0)),"")</f>
        <v/>
      </c>
      <c r="AO168" s="15" t="str">
        <f>IF($AE168&lt;&gt;"",IF(ISNA(VLOOKUP(AV168,Gemiddelde!A:E,5,0)),"N/B",IF(VLOOKUP(AV168,Gemiddelde!A:E,5,0)=0,AN168,VLOOKUP(AV168,Gemiddelde!A:E,5,0))),"")</f>
        <v/>
      </c>
      <c r="AP168" s="11" t="str">
        <f>IF($AE168&lt;&gt;"",IF(ISNA(VLOOKUP($AE168,'Alle Teamleden'!Y:AD,5,0)),"N/A",VLOOKUP($AE168,'Alle Teamleden'!Y:AD,5,0)),"")</f>
        <v/>
      </c>
      <c r="AQ168" s="57"/>
      <c r="AR168" s="58"/>
      <c r="AS168" s="58"/>
      <c r="AT168" s="58"/>
      <c r="AU168" s="59"/>
      <c r="AV168" t="str">
        <f>AE168&amp;AV166</f>
        <v/>
      </c>
    </row>
    <row r="169" spans="2:48" x14ac:dyDescent="0.2">
      <c r="B169" t="str">
        <f>AI161&amp;" "&amp;AE161</f>
        <v xml:space="preserve"> </v>
      </c>
      <c r="C169">
        <f>AE161</f>
        <v>0</v>
      </c>
      <c r="D169" t="str">
        <f>$AH$3&amp;" "&amp;$AG161</f>
        <v xml:space="preserve"> </v>
      </c>
      <c r="E169">
        <f>AE164</f>
        <v>0</v>
      </c>
      <c r="F169" t="str">
        <f>AG164</f>
        <v/>
      </c>
      <c r="G169" t="str">
        <f>AI164</f>
        <v/>
      </c>
      <c r="H169" t="str">
        <f>AK164</f>
        <v/>
      </c>
      <c r="I169" t="str">
        <f>AN164</f>
        <v/>
      </c>
      <c r="J169" t="str">
        <f>AR164</f>
        <v/>
      </c>
      <c r="K169" t="str">
        <f>AK161</f>
        <v/>
      </c>
      <c r="L169" t="s">
        <v>46</v>
      </c>
      <c r="M169" t="str">
        <f>AM161</f>
        <v/>
      </c>
      <c r="N169" t="e">
        <f>VLOOKUP(D169,'Alle Teamleden'!F:P,11,0)</f>
        <v>#N/A</v>
      </c>
      <c r="O169">
        <f t="shared" si="98"/>
        <v>0</v>
      </c>
      <c r="P169" t="e">
        <f>VLOOKUP(O169,'Alle Teamleden'!Q:R,2,0)</f>
        <v>#N/A</v>
      </c>
      <c r="Q169" t="str">
        <f t="shared" si="99"/>
        <v/>
      </c>
      <c r="R169" t="str">
        <f t="shared" si="100"/>
        <v/>
      </c>
      <c r="S169" t="str">
        <f t="shared" si="101"/>
        <v/>
      </c>
      <c r="T169" t="str">
        <f t="shared" si="102"/>
        <v/>
      </c>
      <c r="U169" t="str">
        <f t="shared" si="103"/>
        <v/>
      </c>
      <c r="V169" t="str">
        <f t="shared" si="104"/>
        <v/>
      </c>
      <c r="W169">
        <f t="shared" si="105"/>
        <v>0</v>
      </c>
      <c r="X169" t="str">
        <f t="shared" si="106"/>
        <v/>
      </c>
      <c r="Y169" t="str">
        <f t="shared" si="107"/>
        <v/>
      </c>
      <c r="Z169" t="str">
        <f t="shared" si="108"/>
        <v/>
      </c>
      <c r="AA169" t="str">
        <f t="shared" si="109"/>
        <v/>
      </c>
      <c r="AB169" t="str">
        <f>IF(AE169&lt;&gt;"",VLOOKUP(C169,Hulpblad!B:D,3,0),"")</f>
        <v/>
      </c>
      <c r="AC169" s="4" t="str">
        <f t="shared" si="110"/>
        <v/>
      </c>
      <c r="AD169" t="str">
        <f t="shared" si="111"/>
        <v/>
      </c>
      <c r="AE169" s="27"/>
      <c r="AF169" s="12"/>
      <c r="AG169" s="74" t="str">
        <f>IF($AE169&lt;&gt;"",IF(ISNA(VLOOKUP($AE169,'Alle Teamleden'!Y:AC,2,0)),"N/A",VLOOKUP($AE169,'Alle Teamleden'!Y:AC,2,0)),"")</f>
        <v/>
      </c>
      <c r="AH169" s="75"/>
      <c r="AI169" s="76" t="str">
        <f>IF($AE169&lt;&gt;"",IF(ISNA(VLOOKUP($AE169,'Alle Teamleden'!Y:AC,3,0)),"N/A",VLOOKUP($AE169,'Alle Teamleden'!Y:AC,3,0)),"")</f>
        <v/>
      </c>
      <c r="AJ169" s="76"/>
      <c r="AK169" s="74" t="str">
        <f>IF($AE169&lt;&gt;"",IF(ISNA(VLOOKUP($AE169,'Alle Teamleden'!Y:AC,4,0)),"N/A",VLOOKUP($AE169,'Alle Teamleden'!Y:AC,4,0)),"")</f>
        <v/>
      </c>
      <c r="AL169" s="77"/>
      <c r="AM169" s="75"/>
      <c r="AN169" s="15" t="str">
        <f>IF($AE169&lt;&gt;"",IF(ISNA(VLOOKUP(AV169,Gemiddelde!A:D,4,0)),"N/B",VLOOKUP(AV169,Gemiddelde!A:D,4,0)),"")</f>
        <v/>
      </c>
      <c r="AO169" s="15" t="str">
        <f>IF($AE169&lt;&gt;"",IF(ISNA(VLOOKUP(AV169,Gemiddelde!A:E,5,0)),"N/B",IF(VLOOKUP(AV169,Gemiddelde!A:E,5,0)=0,AN169,VLOOKUP(AV169,Gemiddelde!A:E,5,0))),"")</f>
        <v/>
      </c>
      <c r="AP169" s="11" t="str">
        <f>IF($AE169&lt;&gt;"",IF(ISNA(VLOOKUP($AE169,'Alle Teamleden'!Y:AD,5,0)),"N/A",VLOOKUP($AE169,'Alle Teamleden'!Y:AD,5,0)),"")</f>
        <v/>
      </c>
      <c r="AQ169" s="57"/>
      <c r="AR169" s="58"/>
      <c r="AS169" s="58"/>
      <c r="AT169" s="58"/>
      <c r="AU169" s="59"/>
      <c r="AV169" t="str">
        <f>AE169&amp;AV166</f>
        <v/>
      </c>
    </row>
    <row r="170" spans="2:48" x14ac:dyDescent="0.2">
      <c r="B170" t="str">
        <f>AI161&amp;" "&amp;AE161</f>
        <v xml:space="preserve"> </v>
      </c>
      <c r="C170">
        <f>AE161</f>
        <v>0</v>
      </c>
      <c r="D170" t="str">
        <f>$AH$3&amp;" "&amp;$AG161</f>
        <v xml:space="preserve"> </v>
      </c>
      <c r="E170">
        <f>AE164</f>
        <v>0</v>
      </c>
      <c r="F170" t="str">
        <f>AG164</f>
        <v/>
      </c>
      <c r="G170" t="str">
        <f>AI164</f>
        <v/>
      </c>
      <c r="H170" t="str">
        <f>AK164</f>
        <v/>
      </c>
      <c r="I170" t="str">
        <f>AN164</f>
        <v/>
      </c>
      <c r="J170" t="str">
        <f>AR164</f>
        <v/>
      </c>
      <c r="K170" t="str">
        <f>AK161</f>
        <v/>
      </c>
      <c r="L170" t="s">
        <v>46</v>
      </c>
      <c r="M170" t="str">
        <f>AM161</f>
        <v/>
      </c>
      <c r="N170" t="e">
        <f>VLOOKUP(D170,'Alle Teamleden'!F:P,11,0)</f>
        <v>#N/A</v>
      </c>
      <c r="O170">
        <f t="shared" si="98"/>
        <v>0</v>
      </c>
      <c r="P170" t="e">
        <f>VLOOKUP(O170,'Alle Teamleden'!Q:R,2,0)</f>
        <v>#N/A</v>
      </c>
      <c r="Q170" t="str">
        <f t="shared" si="99"/>
        <v/>
      </c>
      <c r="R170" t="str">
        <f t="shared" si="100"/>
        <v/>
      </c>
      <c r="S170" t="str">
        <f t="shared" si="101"/>
        <v/>
      </c>
      <c r="T170" t="str">
        <f t="shared" si="102"/>
        <v/>
      </c>
      <c r="U170" t="str">
        <f t="shared" si="103"/>
        <v/>
      </c>
      <c r="V170" t="str">
        <f t="shared" si="104"/>
        <v/>
      </c>
      <c r="W170">
        <f t="shared" si="105"/>
        <v>0</v>
      </c>
      <c r="X170" t="str">
        <f t="shared" si="106"/>
        <v/>
      </c>
      <c r="Y170" t="str">
        <f t="shared" si="107"/>
        <v/>
      </c>
      <c r="Z170" t="str">
        <f t="shared" si="108"/>
        <v/>
      </c>
      <c r="AA170" t="str">
        <f t="shared" si="109"/>
        <v/>
      </c>
      <c r="AB170" t="str">
        <f>IF(AE170&lt;&gt;"",VLOOKUP(C170,Hulpblad!B:D,3,0),"")</f>
        <v/>
      </c>
      <c r="AC170" s="4" t="str">
        <f t="shared" si="110"/>
        <v/>
      </c>
      <c r="AD170" t="str">
        <f t="shared" si="111"/>
        <v/>
      </c>
      <c r="AE170" s="27"/>
      <c r="AF170" s="12"/>
      <c r="AG170" s="74" t="str">
        <f>IF($AE170&lt;&gt;"",IF(ISNA(VLOOKUP($AE170,'Alle Teamleden'!Y:AC,2,0)),"N/A",VLOOKUP($AE170,'Alle Teamleden'!Y:AC,2,0)),"")</f>
        <v/>
      </c>
      <c r="AH170" s="75"/>
      <c r="AI170" s="76" t="str">
        <f>IF($AE170&lt;&gt;"",IF(ISNA(VLOOKUP($AE170,'Alle Teamleden'!Y:AC,3,0)),"N/A",VLOOKUP($AE170,'Alle Teamleden'!Y:AC,3,0)),"")</f>
        <v/>
      </c>
      <c r="AJ170" s="76"/>
      <c r="AK170" s="74" t="str">
        <f>IF($AE170&lt;&gt;"",IF(ISNA(VLOOKUP($AE170,'Alle Teamleden'!Y:AC,4,0)),"N/A",VLOOKUP($AE170,'Alle Teamleden'!Y:AC,4,0)),"")</f>
        <v/>
      </c>
      <c r="AL170" s="77"/>
      <c r="AM170" s="75"/>
      <c r="AN170" s="15" t="str">
        <f>IF($AE170&lt;&gt;"",IF(ISNA(VLOOKUP(AV170,Gemiddelde!A:D,4,0)),"N/B",VLOOKUP(AV170,Gemiddelde!A:D,4,0)),"")</f>
        <v/>
      </c>
      <c r="AO170" s="15" t="str">
        <f>IF($AE170&lt;&gt;"",IF(ISNA(VLOOKUP(AV170,Gemiddelde!A:E,5,0)),"N/B",IF(VLOOKUP(AV170,Gemiddelde!A:E,5,0)=0,AN170,VLOOKUP(AV170,Gemiddelde!A:E,5,0))),"")</f>
        <v/>
      </c>
      <c r="AP170" s="11" t="str">
        <f>IF($AE170&lt;&gt;"",IF(ISNA(VLOOKUP($AE170,'Alle Teamleden'!Y:AD,5,0)),"N/A",VLOOKUP($AE170,'Alle Teamleden'!Y:AD,5,0)),"")</f>
        <v/>
      </c>
      <c r="AQ170" s="57"/>
      <c r="AR170" s="58"/>
      <c r="AS170" s="58"/>
      <c r="AT170" s="58"/>
      <c r="AU170" s="59"/>
      <c r="AV170" t="str">
        <f>AE170&amp;AV166</f>
        <v/>
      </c>
    </row>
    <row r="171" spans="2:48" x14ac:dyDescent="0.2">
      <c r="B171" t="str">
        <f>AI161&amp;" "&amp;AE161</f>
        <v xml:space="preserve"> </v>
      </c>
      <c r="C171">
        <f>AE161</f>
        <v>0</v>
      </c>
      <c r="D171" t="str">
        <f>$AH$3&amp;" "&amp;$AG161</f>
        <v xml:space="preserve"> </v>
      </c>
      <c r="E171">
        <f>AE164</f>
        <v>0</v>
      </c>
      <c r="F171" t="str">
        <f>AG164</f>
        <v/>
      </c>
      <c r="G171" t="str">
        <f>AI164</f>
        <v/>
      </c>
      <c r="H171" t="str">
        <f>AK164</f>
        <v/>
      </c>
      <c r="I171" t="str">
        <f>AN164</f>
        <v/>
      </c>
      <c r="J171" t="str">
        <f>AR164</f>
        <v/>
      </c>
      <c r="K171" t="str">
        <f>AK161</f>
        <v/>
      </c>
      <c r="L171" t="s">
        <v>46</v>
      </c>
      <c r="M171" t="str">
        <f>AM161</f>
        <v/>
      </c>
      <c r="N171" t="e">
        <f>VLOOKUP(D171,'Alle Teamleden'!F:P,11,0)</f>
        <v>#N/A</v>
      </c>
      <c r="O171">
        <f t="shared" si="98"/>
        <v>0</v>
      </c>
      <c r="P171" t="e">
        <f>VLOOKUP(O171,'Alle Teamleden'!Q:R,2,0)</f>
        <v>#N/A</v>
      </c>
      <c r="Q171" t="str">
        <f t="shared" si="99"/>
        <v/>
      </c>
      <c r="R171" t="str">
        <f t="shared" si="100"/>
        <v/>
      </c>
      <c r="S171" t="str">
        <f t="shared" si="101"/>
        <v/>
      </c>
      <c r="T171" t="str">
        <f t="shared" si="102"/>
        <v/>
      </c>
      <c r="U171" t="str">
        <f t="shared" si="103"/>
        <v/>
      </c>
      <c r="V171" t="str">
        <f t="shared" si="104"/>
        <v/>
      </c>
      <c r="W171">
        <f t="shared" si="105"/>
        <v>0</v>
      </c>
      <c r="X171" t="str">
        <f t="shared" si="106"/>
        <v/>
      </c>
      <c r="Y171" t="str">
        <f t="shared" si="107"/>
        <v/>
      </c>
      <c r="Z171" t="str">
        <f t="shared" si="108"/>
        <v/>
      </c>
      <c r="AA171" t="str">
        <f t="shared" si="109"/>
        <v/>
      </c>
      <c r="AB171" t="str">
        <f>IF(AE171&lt;&gt;"",VLOOKUP(C171,Hulpblad!B:D,3,0),"")</f>
        <v/>
      </c>
      <c r="AC171" s="4" t="str">
        <f t="shared" si="110"/>
        <v/>
      </c>
      <c r="AD171" t="str">
        <f t="shared" si="111"/>
        <v/>
      </c>
      <c r="AE171" s="27"/>
      <c r="AF171" s="12"/>
      <c r="AG171" s="74" t="str">
        <f>IF($AE171&lt;&gt;"",IF(ISNA(VLOOKUP($AE171,'Alle Teamleden'!Y:AC,2,0)),"N/A",VLOOKUP($AE171,'Alle Teamleden'!Y:AC,2,0)),"")</f>
        <v/>
      </c>
      <c r="AH171" s="75"/>
      <c r="AI171" s="76" t="str">
        <f>IF($AE171&lt;&gt;"",IF(ISNA(VLOOKUP($AE171,'Alle Teamleden'!Y:AC,3,0)),"N/A",VLOOKUP($AE171,'Alle Teamleden'!Y:AC,3,0)),"")</f>
        <v/>
      </c>
      <c r="AJ171" s="76"/>
      <c r="AK171" s="74" t="str">
        <f>IF($AE171&lt;&gt;"",IF(ISNA(VLOOKUP($AE171,'Alle Teamleden'!Y:AC,4,0)),"N/A",VLOOKUP($AE171,'Alle Teamleden'!Y:AC,4,0)),"")</f>
        <v/>
      </c>
      <c r="AL171" s="77"/>
      <c r="AM171" s="75"/>
      <c r="AN171" s="15" t="str">
        <f>IF($AE171&lt;&gt;"",IF(ISNA(VLOOKUP(AV171,Gemiddelde!A:D,4,0)),"N/B",VLOOKUP(AV171,Gemiddelde!A:D,4,0)),"")</f>
        <v/>
      </c>
      <c r="AO171" s="15" t="str">
        <f>IF($AE171&lt;&gt;"",IF(ISNA(VLOOKUP(AV171,Gemiddelde!A:E,5,0)),"N/B",IF(VLOOKUP(AV171,Gemiddelde!A:E,5,0)=0,AN171,VLOOKUP(AV171,Gemiddelde!A:E,5,0))),"")</f>
        <v/>
      </c>
      <c r="AP171" s="11" t="str">
        <f>IF($AE171&lt;&gt;"",IF(ISNA(VLOOKUP($AE171,'Alle Teamleden'!Y:AD,5,0)),"N/A",VLOOKUP($AE171,'Alle Teamleden'!Y:AD,5,0)),"")</f>
        <v/>
      </c>
      <c r="AQ171" s="57"/>
      <c r="AR171" s="58"/>
      <c r="AS171" s="58"/>
      <c r="AT171" s="58"/>
      <c r="AU171" s="59"/>
      <c r="AV171" t="str">
        <f>AE171&amp;AV166</f>
        <v/>
      </c>
    </row>
    <row r="172" spans="2:48" x14ac:dyDescent="0.2">
      <c r="B172" t="str">
        <f>AI161&amp;" "&amp;AE161</f>
        <v xml:space="preserve"> </v>
      </c>
      <c r="C172">
        <f>AE161</f>
        <v>0</v>
      </c>
      <c r="D172" t="str">
        <f>$AH$3&amp;" "&amp;$AG161</f>
        <v xml:space="preserve"> </v>
      </c>
      <c r="E172">
        <f>AE164</f>
        <v>0</v>
      </c>
      <c r="F172" t="str">
        <f>AG164</f>
        <v/>
      </c>
      <c r="G172" t="str">
        <f>AI164</f>
        <v/>
      </c>
      <c r="H172" t="str">
        <f>AK164</f>
        <v/>
      </c>
      <c r="I172" t="str">
        <f>AN164</f>
        <v/>
      </c>
      <c r="J172" t="str">
        <f>AR164</f>
        <v/>
      </c>
      <c r="K172" t="str">
        <f>AK161</f>
        <v/>
      </c>
      <c r="L172" t="s">
        <v>46</v>
      </c>
      <c r="M172" t="str">
        <f>AM161</f>
        <v/>
      </c>
      <c r="N172" t="e">
        <f>VLOOKUP(D172,'Alle Teamleden'!F:P,11,0)</f>
        <v>#N/A</v>
      </c>
      <c r="O172">
        <f t="shared" si="98"/>
        <v>0</v>
      </c>
      <c r="P172" t="e">
        <f>VLOOKUP(O172,'Alle Teamleden'!Q:R,2,0)</f>
        <v>#N/A</v>
      </c>
      <c r="Q172" t="str">
        <f t="shared" si="99"/>
        <v/>
      </c>
      <c r="R172" t="str">
        <f t="shared" si="100"/>
        <v/>
      </c>
      <c r="S172" t="str">
        <f t="shared" si="101"/>
        <v/>
      </c>
      <c r="T172" t="str">
        <f t="shared" si="102"/>
        <v/>
      </c>
      <c r="U172" t="str">
        <f t="shared" si="103"/>
        <v/>
      </c>
      <c r="V172" t="str">
        <f t="shared" si="104"/>
        <v/>
      </c>
      <c r="W172">
        <f t="shared" si="105"/>
        <v>0</v>
      </c>
      <c r="X172" t="str">
        <f t="shared" si="106"/>
        <v/>
      </c>
      <c r="Y172" t="str">
        <f t="shared" si="107"/>
        <v/>
      </c>
      <c r="Z172" t="str">
        <f t="shared" si="108"/>
        <v/>
      </c>
      <c r="AA172" t="str">
        <f t="shared" si="109"/>
        <v/>
      </c>
      <c r="AB172" t="str">
        <f>IF(AE172&lt;&gt;"",VLOOKUP(C172,Hulpblad!B:D,3,0),"")</f>
        <v/>
      </c>
      <c r="AC172" s="4" t="str">
        <f t="shared" si="110"/>
        <v/>
      </c>
      <c r="AD172" t="str">
        <f t="shared" si="111"/>
        <v/>
      </c>
      <c r="AE172" s="27"/>
      <c r="AF172" s="12"/>
      <c r="AG172" s="74" t="str">
        <f>IF($AE172&lt;&gt;"",IF(ISNA(VLOOKUP($AE172,'Alle Teamleden'!Y:AC,2,0)),"N/A",VLOOKUP($AE172,'Alle Teamleden'!Y:AC,2,0)),"")</f>
        <v/>
      </c>
      <c r="AH172" s="75"/>
      <c r="AI172" s="76" t="str">
        <f>IF($AE172&lt;&gt;"",IF(ISNA(VLOOKUP($AE172,'Alle Teamleden'!Y:AC,3,0)),"N/A",VLOOKUP($AE172,'Alle Teamleden'!Y:AC,3,0)),"")</f>
        <v/>
      </c>
      <c r="AJ172" s="76"/>
      <c r="AK172" s="74" t="str">
        <f>IF($AE172&lt;&gt;"",IF(ISNA(VLOOKUP($AE172,'Alle Teamleden'!Y:AC,4,0)),"N/A",VLOOKUP($AE172,'Alle Teamleden'!Y:AC,4,0)),"")</f>
        <v/>
      </c>
      <c r="AL172" s="77"/>
      <c r="AM172" s="75"/>
      <c r="AN172" s="15" t="str">
        <f>IF($AE172&lt;&gt;"",IF(ISNA(VLOOKUP(AV172,Gemiddelde!A:D,4,0)),"N/B",VLOOKUP(AV172,Gemiddelde!A:D,4,0)),"")</f>
        <v/>
      </c>
      <c r="AO172" s="15" t="str">
        <f>IF($AE172&lt;&gt;"",IF(ISNA(VLOOKUP(AV172,Gemiddelde!A:E,5,0)),"N/B",IF(VLOOKUP(AV172,Gemiddelde!A:E,5,0)=0,AN172,VLOOKUP(AV172,Gemiddelde!A:E,5,0))),"")</f>
        <v/>
      </c>
      <c r="AP172" s="11" t="str">
        <f>IF($AE172&lt;&gt;"",IF(ISNA(VLOOKUP($AE172,'Alle Teamleden'!Y:AD,5,0)),"N/A",VLOOKUP($AE172,'Alle Teamleden'!Y:AD,5,0)),"")</f>
        <v/>
      </c>
      <c r="AQ172" s="57"/>
      <c r="AR172" s="58"/>
      <c r="AS172" s="58"/>
      <c r="AT172" s="58"/>
      <c r="AU172" s="59"/>
      <c r="AV172" t="str">
        <f>AE172&amp;AV166</f>
        <v/>
      </c>
    </row>
    <row r="173" spans="2:48" x14ac:dyDescent="0.2">
      <c r="B173" t="str">
        <f>AI161&amp;" "&amp;AE161</f>
        <v xml:space="preserve"> </v>
      </c>
      <c r="C173">
        <f>AE161</f>
        <v>0</v>
      </c>
      <c r="D173" t="str">
        <f>$AH$3&amp;" "&amp;$AG161</f>
        <v xml:space="preserve"> </v>
      </c>
      <c r="E173">
        <f>AE164</f>
        <v>0</v>
      </c>
      <c r="F173" t="str">
        <f>AG164</f>
        <v/>
      </c>
      <c r="G173" t="str">
        <f>AI164</f>
        <v/>
      </c>
      <c r="H173" t="str">
        <f>AK164</f>
        <v/>
      </c>
      <c r="I173" t="str">
        <f>AN164</f>
        <v/>
      </c>
      <c r="J173" t="str">
        <f>AR164</f>
        <v/>
      </c>
      <c r="K173" t="str">
        <f>AK161</f>
        <v/>
      </c>
      <c r="L173" t="s">
        <v>46</v>
      </c>
      <c r="M173" t="str">
        <f>AM161</f>
        <v/>
      </c>
      <c r="N173" t="e">
        <f>VLOOKUP(D173,'Alle Teamleden'!F:P,11,0)</f>
        <v>#N/A</v>
      </c>
      <c r="O173">
        <f t="shared" si="98"/>
        <v>0</v>
      </c>
      <c r="P173" t="e">
        <f>VLOOKUP(O173,'Alle Teamleden'!Q:R,2,0)</f>
        <v>#N/A</v>
      </c>
      <c r="Q173" t="str">
        <f t="shared" si="99"/>
        <v/>
      </c>
      <c r="R173" t="str">
        <f t="shared" si="100"/>
        <v/>
      </c>
      <c r="S173" t="str">
        <f t="shared" si="101"/>
        <v/>
      </c>
      <c r="T173" t="str">
        <f t="shared" si="102"/>
        <v/>
      </c>
      <c r="U173" t="str">
        <f t="shared" si="103"/>
        <v/>
      </c>
      <c r="V173" t="str">
        <f t="shared" si="104"/>
        <v/>
      </c>
      <c r="W173">
        <f t="shared" si="105"/>
        <v>0</v>
      </c>
      <c r="X173" t="str">
        <f t="shared" si="106"/>
        <v/>
      </c>
      <c r="Y173" t="str">
        <f t="shared" si="107"/>
        <v/>
      </c>
      <c r="Z173" t="str">
        <f t="shared" si="108"/>
        <v/>
      </c>
      <c r="AA173" t="str">
        <f t="shared" si="109"/>
        <v/>
      </c>
      <c r="AB173" t="str">
        <f>IF(AE173&lt;&gt;"",VLOOKUP(C173,Hulpblad!B:D,3,0),"")</f>
        <v/>
      </c>
      <c r="AC173" s="4" t="str">
        <f t="shared" si="110"/>
        <v/>
      </c>
      <c r="AD173" t="str">
        <f t="shared" si="111"/>
        <v/>
      </c>
      <c r="AE173" s="27"/>
      <c r="AF173" s="12"/>
      <c r="AG173" s="74" t="str">
        <f>IF($AE173&lt;&gt;"",IF(ISNA(VLOOKUP($AE173,'Alle Teamleden'!Y:AC,2,0)),"N/A",VLOOKUP($AE173,'Alle Teamleden'!Y:AC,2,0)),"")</f>
        <v/>
      </c>
      <c r="AH173" s="75"/>
      <c r="AI173" s="76" t="str">
        <f>IF($AE173&lt;&gt;"",IF(ISNA(VLOOKUP($AE173,'Alle Teamleden'!Y:AC,3,0)),"N/A",VLOOKUP($AE173,'Alle Teamleden'!Y:AC,3,0)),"")</f>
        <v/>
      </c>
      <c r="AJ173" s="76"/>
      <c r="AK173" s="74" t="str">
        <f>IF($AE173&lt;&gt;"",IF(ISNA(VLOOKUP($AE173,'Alle Teamleden'!Y:AC,4,0)),"N/A",VLOOKUP($AE173,'Alle Teamleden'!Y:AC,4,0)),"")</f>
        <v/>
      </c>
      <c r="AL173" s="77"/>
      <c r="AM173" s="75"/>
      <c r="AN173" s="15" t="str">
        <f>IF($AE173&lt;&gt;"",IF(ISNA(VLOOKUP(AV173,Gemiddelde!A:D,4,0)),"N/B",VLOOKUP(AV173,Gemiddelde!A:D,4,0)),"")</f>
        <v/>
      </c>
      <c r="AO173" s="15" t="str">
        <f>IF($AE173&lt;&gt;"",IF(ISNA(VLOOKUP(AV173,Gemiddelde!A:E,5,0)),"N/B",IF(VLOOKUP(AV173,Gemiddelde!A:E,5,0)=0,AN173,VLOOKUP(AV173,Gemiddelde!A:E,5,0))),"")</f>
        <v/>
      </c>
      <c r="AP173" s="11" t="str">
        <f>IF($AE173&lt;&gt;"",IF(ISNA(VLOOKUP($AE173,'Alle Teamleden'!Y:AD,5,0)),"N/A",VLOOKUP($AE173,'Alle Teamleden'!Y:AD,5,0)),"")</f>
        <v/>
      </c>
      <c r="AQ173" s="57"/>
      <c r="AR173" s="58"/>
      <c r="AS173" s="58"/>
      <c r="AT173" s="58"/>
      <c r="AU173" s="59"/>
      <c r="AV173" t="str">
        <f>AE173&amp;AV166</f>
        <v/>
      </c>
    </row>
    <row r="174" spans="2:48" x14ac:dyDescent="0.2">
      <c r="B174" t="str">
        <f>AI161&amp;" "&amp;AE161</f>
        <v xml:space="preserve"> </v>
      </c>
      <c r="C174">
        <f>AE161</f>
        <v>0</v>
      </c>
      <c r="D174" t="str">
        <f>$AH$3&amp;" "&amp;$AG161</f>
        <v xml:space="preserve"> </v>
      </c>
      <c r="E174">
        <f>AE164</f>
        <v>0</v>
      </c>
      <c r="F174" t="str">
        <f>AG164</f>
        <v/>
      </c>
      <c r="G174" t="str">
        <f>AI164</f>
        <v/>
      </c>
      <c r="H174" t="str">
        <f>AK164</f>
        <v/>
      </c>
      <c r="I174" t="str">
        <f>AN164</f>
        <v/>
      </c>
      <c r="J174" t="str">
        <f>AR164</f>
        <v/>
      </c>
      <c r="K174" t="str">
        <f>AK161</f>
        <v/>
      </c>
      <c r="L174" t="s">
        <v>46</v>
      </c>
      <c r="M174" t="str">
        <f>AM161</f>
        <v/>
      </c>
      <c r="N174" t="e">
        <f>VLOOKUP(D174,'Alle Teamleden'!F:P,11,0)</f>
        <v>#N/A</v>
      </c>
      <c r="O174">
        <f t="shared" si="98"/>
        <v>0</v>
      </c>
      <c r="P174" t="e">
        <f>VLOOKUP(O174,'Alle Teamleden'!Q:R,2,0)</f>
        <v>#N/A</v>
      </c>
      <c r="Q174" t="str">
        <f t="shared" si="99"/>
        <v/>
      </c>
      <c r="R174" t="str">
        <f t="shared" si="100"/>
        <v/>
      </c>
      <c r="S174" t="str">
        <f t="shared" si="101"/>
        <v/>
      </c>
      <c r="T174" t="str">
        <f t="shared" si="102"/>
        <v/>
      </c>
      <c r="U174" t="str">
        <f t="shared" si="103"/>
        <v/>
      </c>
      <c r="V174" t="str">
        <f t="shared" si="104"/>
        <v/>
      </c>
      <c r="W174">
        <f t="shared" si="105"/>
        <v>0</v>
      </c>
      <c r="X174" t="str">
        <f t="shared" si="106"/>
        <v/>
      </c>
      <c r="Y174" t="str">
        <f t="shared" si="107"/>
        <v/>
      </c>
      <c r="Z174" t="str">
        <f t="shared" si="108"/>
        <v/>
      </c>
      <c r="AA174" t="str">
        <f t="shared" si="109"/>
        <v/>
      </c>
      <c r="AB174" t="str">
        <f>IF(AE174&lt;&gt;"",VLOOKUP(C174,Hulpblad!B:D,3,0),"")</f>
        <v/>
      </c>
      <c r="AC174" s="4" t="str">
        <f t="shared" si="110"/>
        <v/>
      </c>
      <c r="AD174" t="str">
        <f t="shared" si="111"/>
        <v/>
      </c>
      <c r="AE174" s="27"/>
      <c r="AF174" s="12"/>
      <c r="AG174" s="74" t="str">
        <f>IF($AE174&lt;&gt;"",IF(ISNA(VLOOKUP($AE174,'Alle Teamleden'!Y:AC,2,0)),"N/A",VLOOKUP($AE174,'Alle Teamleden'!Y:AC,2,0)),"")</f>
        <v/>
      </c>
      <c r="AH174" s="75"/>
      <c r="AI174" s="76" t="str">
        <f>IF($AE174&lt;&gt;"",IF(ISNA(VLOOKUP($AE174,'Alle Teamleden'!Y:AC,3,0)),"N/A",VLOOKUP($AE174,'Alle Teamleden'!Y:AC,3,0)),"")</f>
        <v/>
      </c>
      <c r="AJ174" s="76"/>
      <c r="AK174" s="74" t="str">
        <f>IF($AE174&lt;&gt;"",IF(ISNA(VLOOKUP($AE174,'Alle Teamleden'!Y:AC,4,0)),"N/A",VLOOKUP($AE174,'Alle Teamleden'!Y:AC,4,0)),"")</f>
        <v/>
      </c>
      <c r="AL174" s="77"/>
      <c r="AM174" s="75"/>
      <c r="AN174" s="15" t="str">
        <f>IF($AE174&lt;&gt;"",IF(ISNA(VLOOKUP(AV174,Gemiddelde!A:D,4,0)),"N/B",VLOOKUP(AV174,Gemiddelde!A:D,4,0)),"")</f>
        <v/>
      </c>
      <c r="AO174" s="15" t="str">
        <f>IF($AE174&lt;&gt;"",IF(ISNA(VLOOKUP(AV174,Gemiddelde!A:E,5,0)),"N/B",IF(VLOOKUP(AV174,Gemiddelde!A:E,5,0)=0,AN174,VLOOKUP(AV174,Gemiddelde!A:E,5,0))),"")</f>
        <v/>
      </c>
      <c r="AP174" s="11" t="str">
        <f>IF($AE174&lt;&gt;"",IF(ISNA(VLOOKUP($AE174,'Alle Teamleden'!Y:AD,5,0)),"N/A",VLOOKUP($AE174,'Alle Teamleden'!Y:AD,5,0)),"")</f>
        <v/>
      </c>
      <c r="AQ174" s="57"/>
      <c r="AR174" s="58"/>
      <c r="AS174" s="58"/>
      <c r="AT174" s="58"/>
      <c r="AU174" s="59"/>
      <c r="AV174" t="str">
        <f>AE174&amp;AV166</f>
        <v/>
      </c>
    </row>
    <row r="175" spans="2:48" x14ac:dyDescent="0.2">
      <c r="B175" t="str">
        <f>AI161&amp;" "&amp;AE161</f>
        <v xml:space="preserve"> </v>
      </c>
      <c r="C175">
        <f>AE161</f>
        <v>0</v>
      </c>
      <c r="D175" t="str">
        <f>$AH$3&amp;" "&amp;$AG161</f>
        <v xml:space="preserve"> </v>
      </c>
      <c r="E175">
        <f>AE164</f>
        <v>0</v>
      </c>
      <c r="F175" t="str">
        <f>AG164</f>
        <v/>
      </c>
      <c r="G175" t="str">
        <f>AI164</f>
        <v/>
      </c>
      <c r="H175" t="str">
        <f>AK164</f>
        <v/>
      </c>
      <c r="I175" t="str">
        <f>AN164</f>
        <v/>
      </c>
      <c r="J175" t="str">
        <f>AR164</f>
        <v/>
      </c>
      <c r="K175" t="str">
        <f>AK161</f>
        <v/>
      </c>
      <c r="L175" t="s">
        <v>46</v>
      </c>
      <c r="M175" t="str">
        <f>AM161</f>
        <v/>
      </c>
      <c r="N175" t="e">
        <f>VLOOKUP(D175,'Alle Teamleden'!F:P,11,0)</f>
        <v>#N/A</v>
      </c>
      <c r="O175">
        <f t="shared" si="98"/>
        <v>0</v>
      </c>
      <c r="P175" t="e">
        <f>VLOOKUP(O175,'Alle Teamleden'!Q:R,2,0)</f>
        <v>#N/A</v>
      </c>
      <c r="Q175" t="str">
        <f t="shared" si="99"/>
        <v/>
      </c>
      <c r="R175" t="str">
        <f t="shared" si="100"/>
        <v/>
      </c>
      <c r="S175" t="str">
        <f t="shared" si="101"/>
        <v/>
      </c>
      <c r="T175" t="str">
        <f t="shared" si="102"/>
        <v/>
      </c>
      <c r="U175" t="str">
        <f t="shared" si="103"/>
        <v/>
      </c>
      <c r="V175" t="str">
        <f t="shared" si="104"/>
        <v/>
      </c>
      <c r="W175">
        <f t="shared" si="105"/>
        <v>0</v>
      </c>
      <c r="X175" t="str">
        <f t="shared" si="106"/>
        <v/>
      </c>
      <c r="Y175" t="str">
        <f t="shared" si="107"/>
        <v/>
      </c>
      <c r="Z175" t="str">
        <f t="shared" si="108"/>
        <v/>
      </c>
      <c r="AA175" t="str">
        <f t="shared" si="109"/>
        <v/>
      </c>
      <c r="AB175" t="str">
        <f>IF(AE175&lt;&gt;"",VLOOKUP(C175,Hulpblad!B:D,3,0),"")</f>
        <v/>
      </c>
      <c r="AC175" s="4" t="str">
        <f t="shared" si="110"/>
        <v/>
      </c>
      <c r="AD175" t="str">
        <f t="shared" si="111"/>
        <v/>
      </c>
      <c r="AE175" s="27"/>
      <c r="AF175" s="12"/>
      <c r="AG175" s="74" t="str">
        <f>IF($AE175&lt;&gt;"",IF(ISNA(VLOOKUP($AE175,'Alle Teamleden'!Y:AC,2,0)),"N/A",VLOOKUP($AE175,'Alle Teamleden'!Y:AC,2,0)),"")</f>
        <v/>
      </c>
      <c r="AH175" s="75"/>
      <c r="AI175" s="76" t="str">
        <f>IF($AE175&lt;&gt;"",IF(ISNA(VLOOKUP($AE175,'Alle Teamleden'!Y:AC,3,0)),"N/A",VLOOKUP($AE175,'Alle Teamleden'!Y:AC,3,0)),"")</f>
        <v/>
      </c>
      <c r="AJ175" s="76"/>
      <c r="AK175" s="74" t="str">
        <f>IF($AE175&lt;&gt;"",IF(ISNA(VLOOKUP($AE175,'Alle Teamleden'!Y:AC,4,0)),"N/A",VLOOKUP($AE175,'Alle Teamleden'!Y:AC,4,0)),"")</f>
        <v/>
      </c>
      <c r="AL175" s="77"/>
      <c r="AM175" s="75"/>
      <c r="AN175" s="15" t="str">
        <f>IF($AE175&lt;&gt;"",IF(ISNA(VLOOKUP(AV175,Gemiddelde!A:D,4,0)),"N/B",VLOOKUP(AV175,Gemiddelde!A:D,4,0)),"")</f>
        <v/>
      </c>
      <c r="AO175" s="15" t="str">
        <f>IF($AE175&lt;&gt;"",IF(ISNA(VLOOKUP(AV175,Gemiddelde!A:E,5,0)),"N/B",IF(VLOOKUP(AV175,Gemiddelde!A:E,5,0)=0,AN175,VLOOKUP(AV175,Gemiddelde!A:E,5,0))),"")</f>
        <v/>
      </c>
      <c r="AP175" s="11" t="str">
        <f>IF($AE175&lt;&gt;"",IF(ISNA(VLOOKUP($AE175,'Alle Teamleden'!Y:AD,5,0)),"N/A",VLOOKUP($AE175,'Alle Teamleden'!Y:AD,5,0)),"")</f>
        <v/>
      </c>
      <c r="AQ175" s="57"/>
      <c r="AR175" s="58"/>
      <c r="AS175" s="58"/>
      <c r="AT175" s="58"/>
      <c r="AU175" s="59"/>
      <c r="AV175" t="str">
        <f>AE175&amp;AV166</f>
        <v/>
      </c>
    </row>
    <row r="176" spans="2:48" x14ac:dyDescent="0.2">
      <c r="B176" t="str">
        <f>AI161&amp;" "&amp;AE161</f>
        <v xml:space="preserve"> </v>
      </c>
      <c r="C176">
        <f>AE161</f>
        <v>0</v>
      </c>
      <c r="D176" t="str">
        <f>$AH$3&amp;" "&amp;$AG161</f>
        <v xml:space="preserve"> </v>
      </c>
      <c r="E176">
        <f>AE164</f>
        <v>0</v>
      </c>
      <c r="F176" t="str">
        <f>AG164</f>
        <v/>
      </c>
      <c r="G176" t="str">
        <f>AI164</f>
        <v/>
      </c>
      <c r="H176" t="str">
        <f>AK164</f>
        <v/>
      </c>
      <c r="I176" t="str">
        <f>AN164</f>
        <v/>
      </c>
      <c r="J176" t="str">
        <f>AR164</f>
        <v/>
      </c>
      <c r="K176" t="str">
        <f>AK161</f>
        <v/>
      </c>
      <c r="L176" t="s">
        <v>46</v>
      </c>
      <c r="M176" t="str">
        <f>AM161</f>
        <v/>
      </c>
      <c r="N176" t="e">
        <f>VLOOKUP(D176,'Alle Teamleden'!F:P,11,0)</f>
        <v>#N/A</v>
      </c>
      <c r="O176">
        <f t="shared" si="98"/>
        <v>0</v>
      </c>
      <c r="P176" t="e">
        <f>VLOOKUP(O176,'Alle Teamleden'!Q:R,2,0)</f>
        <v>#N/A</v>
      </c>
      <c r="Q176" t="str">
        <f t="shared" si="99"/>
        <v/>
      </c>
      <c r="R176" t="str">
        <f t="shared" si="100"/>
        <v/>
      </c>
      <c r="S176" t="str">
        <f t="shared" si="101"/>
        <v/>
      </c>
      <c r="T176" t="str">
        <f t="shared" si="102"/>
        <v/>
      </c>
      <c r="U176" t="str">
        <f t="shared" si="103"/>
        <v/>
      </c>
      <c r="V176" t="str">
        <f t="shared" si="104"/>
        <v/>
      </c>
      <c r="W176">
        <f t="shared" si="105"/>
        <v>0</v>
      </c>
      <c r="X176" t="str">
        <f t="shared" si="106"/>
        <v/>
      </c>
      <c r="Y176" t="str">
        <f t="shared" si="107"/>
        <v/>
      </c>
      <c r="Z176" t="str">
        <f t="shared" si="108"/>
        <v/>
      </c>
      <c r="AA176" t="str">
        <f t="shared" si="109"/>
        <v/>
      </c>
      <c r="AB176" t="str">
        <f>IF(AE176&lt;&gt;"",VLOOKUP(C176,Hulpblad!B:D,3,0),"")</f>
        <v/>
      </c>
      <c r="AC176" s="4" t="str">
        <f t="shared" si="110"/>
        <v/>
      </c>
      <c r="AD176" t="str">
        <f t="shared" si="111"/>
        <v/>
      </c>
      <c r="AE176" s="27"/>
      <c r="AF176" s="12"/>
      <c r="AG176" s="74" t="str">
        <f>IF($AE176&lt;&gt;"",IF(ISNA(VLOOKUP($AE176,'Alle Teamleden'!Y:AC,2,0)),"N/A",VLOOKUP($AE176,'Alle Teamleden'!Y:AC,2,0)),"")</f>
        <v/>
      </c>
      <c r="AH176" s="75"/>
      <c r="AI176" s="76" t="str">
        <f>IF($AE176&lt;&gt;"",IF(ISNA(VLOOKUP($AE176,'Alle Teamleden'!Y:AC,3,0)),"N/A",VLOOKUP($AE176,'Alle Teamleden'!Y:AC,3,0)),"")</f>
        <v/>
      </c>
      <c r="AJ176" s="76"/>
      <c r="AK176" s="74" t="str">
        <f>IF($AE176&lt;&gt;"",IF(ISNA(VLOOKUP($AE176,'Alle Teamleden'!Y:AC,4,0)),"N/A",VLOOKUP($AE176,'Alle Teamleden'!Y:AC,4,0)),"")</f>
        <v/>
      </c>
      <c r="AL176" s="77"/>
      <c r="AM176" s="75"/>
      <c r="AN176" s="15" t="str">
        <f>IF($AE176&lt;&gt;"",IF(ISNA(VLOOKUP(AV176,Gemiddelde!A:D,4,0)),"N/B",VLOOKUP(AV176,Gemiddelde!A:D,4,0)),"")</f>
        <v/>
      </c>
      <c r="AO176" s="15" t="str">
        <f>IF($AE176&lt;&gt;"",IF(ISNA(VLOOKUP(AV176,Gemiddelde!A:E,5,0)),"N/B",IF(VLOOKUP(AV176,Gemiddelde!A:E,5,0)=0,AN176,VLOOKUP(AV176,Gemiddelde!A:E,5,0))),"")</f>
        <v/>
      </c>
      <c r="AP176" s="11" t="str">
        <f>IF($AE176&lt;&gt;"",IF(ISNA(VLOOKUP($AE176,'Alle Teamleden'!Y:AD,5,0)),"N/A",VLOOKUP($AE176,'Alle Teamleden'!Y:AD,5,0)),"")</f>
        <v/>
      </c>
      <c r="AQ176" s="57"/>
      <c r="AR176" s="58"/>
      <c r="AS176" s="58"/>
      <c r="AT176" s="58"/>
      <c r="AU176" s="59"/>
      <c r="AV176" t="str">
        <f>AE176&amp;AV166</f>
        <v/>
      </c>
    </row>
    <row r="177" spans="2:48" x14ac:dyDescent="0.2">
      <c r="B177" t="str">
        <f>AI161&amp;" "&amp;AE161</f>
        <v xml:space="preserve"> </v>
      </c>
      <c r="C177">
        <f>AE161</f>
        <v>0</v>
      </c>
      <c r="D177" t="str">
        <f>$AH$3&amp;" "&amp;$AG161</f>
        <v xml:space="preserve"> </v>
      </c>
      <c r="E177">
        <f>AE164</f>
        <v>0</v>
      </c>
      <c r="F177" t="str">
        <f>AG164</f>
        <v/>
      </c>
      <c r="G177" t="str">
        <f>AI164</f>
        <v/>
      </c>
      <c r="H177" t="str">
        <f>AK164</f>
        <v/>
      </c>
      <c r="I177" t="str">
        <f>AN164</f>
        <v/>
      </c>
      <c r="J177" t="str">
        <f>AR164</f>
        <v/>
      </c>
      <c r="K177" t="str">
        <f>AK161</f>
        <v/>
      </c>
      <c r="L177" t="s">
        <v>46</v>
      </c>
      <c r="M177" t="str">
        <f>AM161</f>
        <v/>
      </c>
      <c r="N177" t="e">
        <f>VLOOKUP(D177,'Alle Teamleden'!F:P,11,0)</f>
        <v>#N/A</v>
      </c>
      <c r="O177">
        <f t="shared" si="98"/>
        <v>0</v>
      </c>
      <c r="P177" t="e">
        <f>VLOOKUP(O177,'Alle Teamleden'!Q:R,2,0)</f>
        <v>#N/A</v>
      </c>
      <c r="Q177" t="str">
        <f t="shared" si="99"/>
        <v/>
      </c>
      <c r="R177" t="str">
        <f t="shared" si="100"/>
        <v/>
      </c>
      <c r="S177" t="str">
        <f t="shared" si="101"/>
        <v/>
      </c>
      <c r="T177" t="str">
        <f t="shared" si="102"/>
        <v/>
      </c>
      <c r="U177" t="str">
        <f t="shared" si="103"/>
        <v/>
      </c>
      <c r="V177" t="str">
        <f t="shared" si="104"/>
        <v/>
      </c>
      <c r="W177">
        <f t="shared" si="105"/>
        <v>0</v>
      </c>
      <c r="X177" t="str">
        <f t="shared" si="106"/>
        <v/>
      </c>
      <c r="Y177" t="str">
        <f t="shared" si="107"/>
        <v/>
      </c>
      <c r="Z177" t="str">
        <f t="shared" si="108"/>
        <v/>
      </c>
      <c r="AA177" t="str">
        <f t="shared" si="109"/>
        <v/>
      </c>
      <c r="AB177" t="str">
        <f>IF(AE177&lt;&gt;"",VLOOKUP(C177,Hulpblad!B:D,3,0),"")</f>
        <v/>
      </c>
      <c r="AC177" s="4" t="str">
        <f t="shared" si="110"/>
        <v/>
      </c>
      <c r="AD177" t="str">
        <f t="shared" si="111"/>
        <v/>
      </c>
      <c r="AE177" s="27"/>
      <c r="AF177" s="12"/>
      <c r="AG177" s="74" t="str">
        <f>IF($AE177&lt;&gt;"",IF(ISNA(VLOOKUP($AE177,'Alle Teamleden'!Y:AC,2,0)),"N/A",VLOOKUP($AE177,'Alle Teamleden'!Y:AC,2,0)),"")</f>
        <v/>
      </c>
      <c r="AH177" s="75"/>
      <c r="AI177" s="76" t="str">
        <f>IF($AE177&lt;&gt;"",IF(ISNA(VLOOKUP($AE177,'Alle Teamleden'!Y:AC,3,0)),"N/A",VLOOKUP($AE177,'Alle Teamleden'!Y:AC,3,0)),"")</f>
        <v/>
      </c>
      <c r="AJ177" s="76"/>
      <c r="AK177" s="74" t="str">
        <f>IF($AE177&lt;&gt;"",IF(ISNA(VLOOKUP($AE177,'Alle Teamleden'!Y:AC,4,0)),"N/A",VLOOKUP($AE177,'Alle Teamleden'!Y:AC,4,0)),"")</f>
        <v/>
      </c>
      <c r="AL177" s="77"/>
      <c r="AM177" s="75"/>
      <c r="AN177" s="15" t="str">
        <f>IF($AE177&lt;&gt;"",IF(ISNA(VLOOKUP(AV177,Gemiddelde!A:D,4,0)),"N/B",VLOOKUP(AV177,Gemiddelde!A:D,4,0)),"")</f>
        <v/>
      </c>
      <c r="AO177" s="15" t="str">
        <f>IF($AE177&lt;&gt;"",IF(ISNA(VLOOKUP(AV177,Gemiddelde!A:E,5,0)),"N/B",IF(VLOOKUP(AV177,Gemiddelde!A:E,5,0)=0,AN177,VLOOKUP(AV177,Gemiddelde!A:E,5,0))),"")</f>
        <v/>
      </c>
      <c r="AP177" s="11" t="str">
        <f>IF($AE177&lt;&gt;"",IF(ISNA(VLOOKUP($AE177,'Alle Teamleden'!Y:AD,5,0)),"N/A",VLOOKUP($AE177,'Alle Teamleden'!Y:AD,5,0)),"")</f>
        <v/>
      </c>
      <c r="AQ177" s="57"/>
      <c r="AR177" s="58"/>
      <c r="AS177" s="58"/>
      <c r="AT177" s="58"/>
      <c r="AU177" s="59"/>
      <c r="AV177" t="str">
        <f>AE177&amp;AV166</f>
        <v/>
      </c>
    </row>
    <row r="178" spans="2:48" ht="13.5" thickBot="1" x14ac:dyDescent="0.25">
      <c r="B178" t="str">
        <f>AI161&amp;" "&amp;AE161</f>
        <v xml:space="preserve"> </v>
      </c>
      <c r="C178">
        <f>AE161</f>
        <v>0</v>
      </c>
      <c r="D178" t="str">
        <f>$AH$3&amp;" "&amp;$AG161</f>
        <v xml:space="preserve"> </v>
      </c>
      <c r="E178">
        <f>AE164</f>
        <v>0</v>
      </c>
      <c r="F178" t="str">
        <f>AG164</f>
        <v/>
      </c>
      <c r="G178" t="str">
        <f>AI164</f>
        <v/>
      </c>
      <c r="H178" t="str">
        <f>AK164</f>
        <v/>
      </c>
      <c r="I178" t="str">
        <f>AN164</f>
        <v/>
      </c>
      <c r="J178" t="str">
        <f>AR164</f>
        <v/>
      </c>
      <c r="K178" t="str">
        <f>AK161</f>
        <v/>
      </c>
      <c r="L178" t="s">
        <v>46</v>
      </c>
      <c r="M178" t="str">
        <f>AM161</f>
        <v/>
      </c>
      <c r="N178" t="e">
        <f>VLOOKUP(D178,'Alle Teamleden'!F:P,11,0)</f>
        <v>#N/A</v>
      </c>
      <c r="O178">
        <f t="shared" si="98"/>
        <v>0</v>
      </c>
      <c r="P178" t="e">
        <f>VLOOKUP(O178,'Alle Teamleden'!Q:R,2,0)</f>
        <v>#N/A</v>
      </c>
      <c r="Q178" t="str">
        <f t="shared" si="99"/>
        <v/>
      </c>
      <c r="R178" t="str">
        <f t="shared" si="100"/>
        <v/>
      </c>
      <c r="S178" t="str">
        <f t="shared" si="101"/>
        <v/>
      </c>
      <c r="T178" t="str">
        <f t="shared" si="102"/>
        <v/>
      </c>
      <c r="U178" t="str">
        <f t="shared" si="103"/>
        <v/>
      </c>
      <c r="V178" t="str">
        <f t="shared" si="104"/>
        <v/>
      </c>
      <c r="W178">
        <f t="shared" si="105"/>
        <v>0</v>
      </c>
      <c r="X178" t="str">
        <f t="shared" si="106"/>
        <v/>
      </c>
      <c r="Y178" t="str">
        <f t="shared" si="107"/>
        <v/>
      </c>
      <c r="Z178" t="str">
        <f t="shared" si="108"/>
        <v/>
      </c>
      <c r="AA178" t="str">
        <f t="shared" si="109"/>
        <v/>
      </c>
      <c r="AB178" t="str">
        <f>IF(AE178&lt;&gt;"",VLOOKUP(C178,Hulpblad!B:D,3,0),"")</f>
        <v/>
      </c>
      <c r="AC178" s="4" t="str">
        <f t="shared" si="110"/>
        <v/>
      </c>
      <c r="AD178" t="str">
        <f t="shared" si="111"/>
        <v/>
      </c>
      <c r="AE178" s="28"/>
      <c r="AF178" s="13"/>
      <c r="AG178" s="89" t="str">
        <f>IF($AE178&lt;&gt;"",IF(ISNA(VLOOKUP($AE178,'Alle Teamleden'!Y:AC,2,0)),"N/A",VLOOKUP($AE178,'Alle Teamleden'!Y:AC,2,0)),"")</f>
        <v/>
      </c>
      <c r="AH178" s="91"/>
      <c r="AI178" s="92" t="str">
        <f>IF($AE178&lt;&gt;"",IF(ISNA(VLOOKUP($AE178,'Alle Teamleden'!Y:AC,3,0)),"N/A",VLOOKUP($AE178,'Alle Teamleden'!Y:AC,3,0)),"")</f>
        <v/>
      </c>
      <c r="AJ178" s="92"/>
      <c r="AK178" s="89" t="str">
        <f>IF($AE178&lt;&gt;"",IF(ISNA(VLOOKUP($AE178,'Alle Teamleden'!Y:AC,4,0)),"N/A",VLOOKUP($AE178,'Alle Teamleden'!Y:AC,4,0)),"")</f>
        <v/>
      </c>
      <c r="AL178" s="90"/>
      <c r="AM178" s="91"/>
      <c r="AN178" s="42" t="str">
        <f>IF($AE178&lt;&gt;"",IF(ISNA(VLOOKUP(AV178,Gemiddelde!A:D,4,0)),"N/B",VLOOKUP(AV178,Gemiddelde!A:D,4,0)),"")</f>
        <v/>
      </c>
      <c r="AO178" s="42" t="str">
        <f>IF($AE178&lt;&gt;"",IF(ISNA(VLOOKUP(AV178,Gemiddelde!A:E,5,0)),"N/B",IF(VLOOKUP(AV178,Gemiddelde!A:E,5,0)=0,AN178,VLOOKUP(AV178,Gemiddelde!A:E,5,0))),"")</f>
        <v/>
      </c>
      <c r="AP178" s="14" t="str">
        <f>IF($AE178&lt;&gt;"",IF(ISNA(VLOOKUP($AE178,'Alle Teamleden'!Y:AD,5,0)),"N/A",VLOOKUP($AE178,'Alle Teamleden'!Y:AD,5,0)),"")</f>
        <v/>
      </c>
      <c r="AQ178" s="60"/>
      <c r="AR178" s="61"/>
      <c r="AS178" s="61"/>
      <c r="AT178" s="61"/>
      <c r="AU178" s="62"/>
      <c r="AV178" t="str">
        <f>AE178&amp;AV166</f>
        <v/>
      </c>
    </row>
    <row r="179" spans="2:48" ht="13.5" thickBot="1" x14ac:dyDescent="0.25"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</row>
    <row r="180" spans="2:48" x14ac:dyDescent="0.2">
      <c r="AE180" s="79" t="s">
        <v>1202</v>
      </c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1"/>
    </row>
    <row r="181" spans="2:48" x14ac:dyDescent="0.2">
      <c r="AE181" s="82" t="s">
        <v>1203</v>
      </c>
      <c r="AF181" s="83"/>
      <c r="AG181" s="84" t="s">
        <v>1217</v>
      </c>
      <c r="AH181" s="83"/>
      <c r="AI181" s="85" t="s">
        <v>1227</v>
      </c>
      <c r="AJ181" s="86"/>
      <c r="AK181" s="85" t="s">
        <v>1212</v>
      </c>
      <c r="AL181" s="86"/>
      <c r="AM181" s="8" t="s">
        <v>1231</v>
      </c>
      <c r="AN181" s="9"/>
      <c r="AO181" s="85" t="s">
        <v>1223</v>
      </c>
      <c r="AP181" s="87"/>
      <c r="AQ181" s="87"/>
      <c r="AR181" s="87"/>
      <c r="AS181" s="87"/>
      <c r="AT181" s="87"/>
      <c r="AU181" s="88"/>
    </row>
    <row r="182" spans="2:48" x14ac:dyDescent="0.2">
      <c r="AE182" s="95"/>
      <c r="AF182" s="96"/>
      <c r="AG182" s="97"/>
      <c r="AH182" s="96"/>
      <c r="AI182" s="74" t="str">
        <f>IF($AE182&lt;&gt;"",VLOOKUP($AE182,Hulpblad!B:C,2,0),"")</f>
        <v/>
      </c>
      <c r="AJ182" s="75"/>
      <c r="AK182" s="93" t="str">
        <f>IF(AG182&lt;&gt;"",VLOOKUP(($AH$3&amp;" "&amp;AG182),'Alle Teamleden'!F:O,8,0),"")</f>
        <v/>
      </c>
      <c r="AL182" s="94"/>
      <c r="AM182" s="93" t="str">
        <f>IF(AG182&lt;&gt;"",VLOOKUP(($AH$3&amp;" "&amp;AG182),'Alle Teamleden'!F:O,10,0),"")</f>
        <v/>
      </c>
      <c r="AN182" s="94"/>
      <c r="AO182" s="97"/>
      <c r="AP182" s="127"/>
      <c r="AQ182" s="127"/>
      <c r="AR182" s="127"/>
      <c r="AS182" s="127"/>
      <c r="AT182" s="127"/>
      <c r="AU182" s="128"/>
    </row>
    <row r="183" spans="2:48" x14ac:dyDescent="0.2">
      <c r="AE183" s="107" t="s">
        <v>1204</v>
      </c>
      <c r="AF183" s="108"/>
      <c r="AG183" s="108"/>
      <c r="AH183" s="109"/>
      <c r="AI183" s="74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110"/>
    </row>
    <row r="184" spans="2:48" x14ac:dyDescent="0.2">
      <c r="AE184" s="72" t="s">
        <v>1205</v>
      </c>
      <c r="AF184" s="73"/>
      <c r="AG184" s="73" t="s">
        <v>1206</v>
      </c>
      <c r="AH184" s="73"/>
      <c r="AI184" s="73" t="s">
        <v>1208</v>
      </c>
      <c r="AJ184" s="73"/>
      <c r="AK184" s="73" t="s">
        <v>1207</v>
      </c>
      <c r="AL184" s="73"/>
      <c r="AM184" s="73"/>
      <c r="AN184" s="73" t="s">
        <v>1209</v>
      </c>
      <c r="AO184" s="73"/>
      <c r="AP184" s="73" t="s">
        <v>1210</v>
      </c>
      <c r="AQ184" s="73"/>
      <c r="AR184" s="111" t="s">
        <v>1211</v>
      </c>
      <c r="AS184" s="111"/>
      <c r="AT184" s="111"/>
      <c r="AU184" s="112"/>
    </row>
    <row r="185" spans="2:48" x14ac:dyDescent="0.2">
      <c r="AE185" s="27"/>
      <c r="AF185" s="41"/>
      <c r="AG185" s="76" t="str">
        <f>IF($AE185&lt;&gt;"",IF(ISNA(VLOOKUP($AE185,'Alle Teamleden'!G:L,2,0)),VLOOKUP($AE185,'Alle Teamleden'!Y:AB,2,0),VLOOKUP($AE185,'Alle Teamleden'!G:L,2,0)),"")</f>
        <v/>
      </c>
      <c r="AH185" s="76"/>
      <c r="AI185" s="76" t="str">
        <f>IF($AE185&lt;&gt;"",IF(ISNA(VLOOKUP($AE185,'Alle Teamleden'!G:L,3,0)),VLOOKUP($AE185,'Alle Teamleden'!Y:AB,3,0),VLOOKUP($AE185,'Alle Teamleden'!G:L,3,0)),"")</f>
        <v/>
      </c>
      <c r="AJ185" s="76"/>
      <c r="AK185" s="76" t="str">
        <f>IF($AE185&lt;&gt;"",IF(ISNA(VLOOKUP($AE185,'Alle Teamleden'!G:L,4,0)),VLOOKUP($AE185,'Alle Teamleden'!Y:AB,4,0),VLOOKUP($AE185,'Alle Teamleden'!G:L,4,0)),"")</f>
        <v/>
      </c>
      <c r="AL185" s="76"/>
      <c r="AM185" s="76"/>
      <c r="AN185" s="66" t="str">
        <f>IF($AE185&lt;&gt;"",IF(ISNA(VLOOKUP($AE185,'Alle Teamleden'!G:L,5,0)),VLOOKUP($AE185,'Alle Teamleden'!Y:AB,5,0),VLOOKUP($AE185,'Alle Teamleden'!G:L,5,0)),"")</f>
        <v/>
      </c>
      <c r="AO185" s="66"/>
      <c r="AP185" s="66"/>
      <c r="AQ185" s="66"/>
      <c r="AR185" s="67" t="str">
        <f>IF($AE185&lt;&gt;"",IF(ISNA(VLOOKUP($AE185,'Alle Teamleden'!G:L,6,0)),VLOOKUP($AE185,'Alle Teamleden'!Y:AB,6,0),VLOOKUP($AE185,'Alle Teamleden'!G:L,6,0)),"")</f>
        <v/>
      </c>
      <c r="AS185" s="67"/>
      <c r="AT185" s="67"/>
      <c r="AU185" s="68"/>
    </row>
    <row r="186" spans="2:48" x14ac:dyDescent="0.2">
      <c r="AE186" s="69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1"/>
    </row>
    <row r="187" spans="2:48" ht="26.45" customHeight="1" x14ac:dyDescent="0.2">
      <c r="AE187" s="72" t="s">
        <v>1213</v>
      </c>
      <c r="AF187" s="73"/>
      <c r="AG187" s="73" t="s">
        <v>1214</v>
      </c>
      <c r="AH187" s="73"/>
      <c r="AI187" s="73" t="s">
        <v>1215</v>
      </c>
      <c r="AJ187" s="73"/>
      <c r="AK187" s="73" t="s">
        <v>1216</v>
      </c>
      <c r="AL187" s="73"/>
      <c r="AM187" s="73"/>
      <c r="AN187" s="43" t="s">
        <v>2058</v>
      </c>
      <c r="AO187" s="43" t="s">
        <v>2059</v>
      </c>
      <c r="AP187" s="7" t="s">
        <v>1228</v>
      </c>
      <c r="AQ187" s="63" t="s">
        <v>2062</v>
      </c>
      <c r="AR187" s="64"/>
      <c r="AS187" s="64"/>
      <c r="AT187" s="64"/>
      <c r="AU187" s="65"/>
      <c r="AV187" t="str">
        <f>$AI182</f>
        <v/>
      </c>
    </row>
    <row r="188" spans="2:48" x14ac:dyDescent="0.2">
      <c r="B188" t="str">
        <f>AI182&amp;" "&amp;AE182</f>
        <v xml:space="preserve"> </v>
      </c>
      <c r="C188">
        <f>AE182</f>
        <v>0</v>
      </c>
      <c r="D188" t="str">
        <f>$AH$3&amp;" "&amp;$AG182</f>
        <v xml:space="preserve"> </v>
      </c>
      <c r="E188">
        <f>AE185</f>
        <v>0</v>
      </c>
      <c r="F188" t="str">
        <f>AG185</f>
        <v/>
      </c>
      <c r="G188" t="str">
        <f>AI185</f>
        <v/>
      </c>
      <c r="H188" t="str">
        <f>AK185</f>
        <v/>
      </c>
      <c r="I188" t="str">
        <f>AN185</f>
        <v/>
      </c>
      <c r="J188" t="str">
        <f>AR185</f>
        <v/>
      </c>
      <c r="K188" t="str">
        <f>AK182</f>
        <v/>
      </c>
      <c r="L188" t="s">
        <v>46</v>
      </c>
      <c r="M188" t="str">
        <f>AM182</f>
        <v/>
      </c>
      <c r="N188" t="e">
        <f>VLOOKUP(D188,'Alle Teamleden'!F:P,11,0)</f>
        <v>#N/A</v>
      </c>
      <c r="O188">
        <f>$AG$2</f>
        <v>0</v>
      </c>
      <c r="P188" t="e">
        <f>VLOOKUP(O188,'Alle Teamleden'!Q:R,2,0)</f>
        <v>#N/A</v>
      </c>
      <c r="Q188" t="str">
        <f>$AE$5</f>
        <v/>
      </c>
      <c r="R188" t="str">
        <f>$AI$5</f>
        <v/>
      </c>
      <c r="S188" t="str">
        <f>$AM$5</f>
        <v/>
      </c>
      <c r="T188" t="str">
        <f>$AN$5</f>
        <v/>
      </c>
      <c r="U188" t="str">
        <f>$AO$5</f>
        <v/>
      </c>
      <c r="V188" t="str">
        <f>$AR$5</f>
        <v/>
      </c>
      <c r="W188">
        <f>AE188</f>
        <v>0</v>
      </c>
      <c r="X188" t="str">
        <f>AG188</f>
        <v/>
      </c>
      <c r="Y188" t="str">
        <f>AI188</f>
        <v/>
      </c>
      <c r="Z188" t="str">
        <f>AK188</f>
        <v/>
      </c>
      <c r="AA188" t="str">
        <f>AO188</f>
        <v/>
      </c>
      <c r="AB188" t="str">
        <f>IF(AE188&lt;&gt;"",VLOOKUP(C188,Hulpblad!B:D,3,0),"")</f>
        <v/>
      </c>
      <c r="AC188" s="4" t="str">
        <f>AN188</f>
        <v/>
      </c>
      <c r="AD188" t="str">
        <f>AP188</f>
        <v/>
      </c>
      <c r="AE188" s="27"/>
      <c r="AF188" s="12"/>
      <c r="AG188" s="74" t="str">
        <f>IF($AE188&lt;&gt;"",IF(ISNA(VLOOKUP($AE188,'Alle Teamleden'!Y:AC,2,0)),"N/A",VLOOKUP($AE188,'Alle Teamleden'!Y:AC,2,0)),"")</f>
        <v/>
      </c>
      <c r="AH188" s="75"/>
      <c r="AI188" s="76" t="str">
        <f>IF($AE188&lt;&gt;"",IF(ISNA(VLOOKUP($AE188,'Alle Teamleden'!Y:AC,3,0)),"N/A",VLOOKUP($AE188,'Alle Teamleden'!Y:AC,3,0)),"")</f>
        <v/>
      </c>
      <c r="AJ188" s="76"/>
      <c r="AK188" s="74" t="str">
        <f>IF($AE188&lt;&gt;"",IF(ISNA(VLOOKUP($AE188,'Alle Teamleden'!Y:AC,4,0)),"N/A",VLOOKUP($AE188,'Alle Teamleden'!Y:AC,4,0)),"")</f>
        <v/>
      </c>
      <c r="AL188" s="77"/>
      <c r="AM188" s="75"/>
      <c r="AN188" s="15" t="str">
        <f>IF($AE188&lt;&gt;"",IF(ISNA(VLOOKUP(AV188,Gemiddelde!A:D,4,0)),"N/B",VLOOKUP(AV188,Gemiddelde!A:D,4,0)),"")</f>
        <v/>
      </c>
      <c r="AO188" s="15" t="str">
        <f>IF($AE188&lt;&gt;"",IF(ISNA(VLOOKUP(AV188,Gemiddelde!A:E,5,0)),"N/B",IF(VLOOKUP(AV188,Gemiddelde!A:E,5,0)=0,AN188,VLOOKUP(AV188,Gemiddelde!A:E,5,0))),"")</f>
        <v/>
      </c>
      <c r="AP188" s="11" t="str">
        <f>IF($AE188&lt;&gt;"",IF(ISNA(VLOOKUP($AE188,'Alle Teamleden'!Y:AD,5,0)),"N/A",VLOOKUP($AE188,'Alle Teamleden'!Y:AD,5,0)),"")</f>
        <v/>
      </c>
      <c r="AQ188" s="57"/>
      <c r="AR188" s="58"/>
      <c r="AS188" s="58"/>
      <c r="AT188" s="58"/>
      <c r="AU188" s="59"/>
      <c r="AV188" t="str">
        <f>AE188&amp;AV187</f>
        <v/>
      </c>
    </row>
    <row r="189" spans="2:48" x14ac:dyDescent="0.2">
      <c r="B189" t="str">
        <f>AI182&amp;" "&amp;AE182</f>
        <v xml:space="preserve"> </v>
      </c>
      <c r="C189">
        <f>AE182</f>
        <v>0</v>
      </c>
      <c r="D189" t="str">
        <f>$AH$3&amp;" "&amp;$AG182</f>
        <v xml:space="preserve"> </v>
      </c>
      <c r="E189">
        <f>AE185</f>
        <v>0</v>
      </c>
      <c r="F189" t="str">
        <f>AG185</f>
        <v/>
      </c>
      <c r="G189" t="str">
        <f>AI185</f>
        <v/>
      </c>
      <c r="H189" t="str">
        <f>AK185</f>
        <v/>
      </c>
      <c r="I189" t="str">
        <f>AN185</f>
        <v/>
      </c>
      <c r="J189" t="str">
        <f>AR185</f>
        <v/>
      </c>
      <c r="K189" t="str">
        <f>AK182</f>
        <v/>
      </c>
      <c r="L189" t="s">
        <v>46</v>
      </c>
      <c r="M189" t="str">
        <f>AM182</f>
        <v/>
      </c>
      <c r="N189" t="e">
        <f>VLOOKUP(D189,'Alle Teamleden'!F:P,11,0)</f>
        <v>#N/A</v>
      </c>
      <c r="O189">
        <f t="shared" ref="O189:O199" si="112">$AG$2</f>
        <v>0</v>
      </c>
      <c r="P189" t="e">
        <f>VLOOKUP(O189,'Alle Teamleden'!Q:R,2,0)</f>
        <v>#N/A</v>
      </c>
      <c r="Q189" t="str">
        <f t="shared" ref="Q189:Q199" si="113">$AE$5</f>
        <v/>
      </c>
      <c r="R189" t="str">
        <f t="shared" ref="R189:R199" si="114">$AI$5</f>
        <v/>
      </c>
      <c r="S189" t="str">
        <f t="shared" ref="S189:S199" si="115">$AM$5</f>
        <v/>
      </c>
      <c r="T189" t="str">
        <f t="shared" ref="T189:T199" si="116">$AN$5</f>
        <v/>
      </c>
      <c r="U189" t="str">
        <f t="shared" ref="U189:U199" si="117">$AO$5</f>
        <v/>
      </c>
      <c r="V189" t="str">
        <f t="shared" ref="V189:V199" si="118">$AR$5</f>
        <v/>
      </c>
      <c r="W189">
        <f t="shared" ref="W189:W199" si="119">AE189</f>
        <v>0</v>
      </c>
      <c r="X189" t="str">
        <f t="shared" ref="X189:X199" si="120">AG189</f>
        <v/>
      </c>
      <c r="Y189" t="str">
        <f t="shared" ref="Y189:Y199" si="121">AI189</f>
        <v/>
      </c>
      <c r="Z189" t="str">
        <f t="shared" ref="Z189:Z199" si="122">AK189</f>
        <v/>
      </c>
      <c r="AA189" t="str">
        <f t="shared" ref="AA189:AA199" si="123">AO189</f>
        <v/>
      </c>
      <c r="AB189" t="str">
        <f>IF(AE189&lt;&gt;"",VLOOKUP(C189,Hulpblad!B:D,3,0),"")</f>
        <v/>
      </c>
      <c r="AC189" s="4" t="str">
        <f t="shared" ref="AC189:AC199" si="124">AN189</f>
        <v/>
      </c>
      <c r="AD189" t="str">
        <f t="shared" ref="AD189:AD199" si="125">AP189</f>
        <v/>
      </c>
      <c r="AE189" s="27"/>
      <c r="AF189" s="12"/>
      <c r="AG189" s="74" t="str">
        <f>IF($AE189&lt;&gt;"",IF(ISNA(VLOOKUP($AE189,'Alle Teamleden'!Y:AC,2,0)),"N/A",VLOOKUP($AE189,'Alle Teamleden'!Y:AC,2,0)),"")</f>
        <v/>
      </c>
      <c r="AH189" s="75"/>
      <c r="AI189" s="76" t="str">
        <f>IF($AE189&lt;&gt;"",IF(ISNA(VLOOKUP($AE189,'Alle Teamleden'!Y:AC,3,0)),"N/A",VLOOKUP($AE189,'Alle Teamleden'!Y:AC,3,0)),"")</f>
        <v/>
      </c>
      <c r="AJ189" s="76"/>
      <c r="AK189" s="74" t="str">
        <f>IF($AE189&lt;&gt;"",IF(ISNA(VLOOKUP($AE189,'Alle Teamleden'!Y:AC,4,0)),"N/A",VLOOKUP($AE189,'Alle Teamleden'!Y:AC,4,0)),"")</f>
        <v/>
      </c>
      <c r="AL189" s="77"/>
      <c r="AM189" s="75"/>
      <c r="AN189" s="15" t="str">
        <f>IF($AE189&lt;&gt;"",IF(ISNA(VLOOKUP(AV189,Gemiddelde!A:D,4,0)),"N/B",VLOOKUP(AV189,Gemiddelde!A:D,4,0)),"")</f>
        <v/>
      </c>
      <c r="AO189" s="15" t="str">
        <f>IF($AE189&lt;&gt;"",IF(ISNA(VLOOKUP(AV189,Gemiddelde!A:E,5,0)),"N/B",IF(VLOOKUP(AV189,Gemiddelde!A:E,5,0)=0,AN189,VLOOKUP(AV189,Gemiddelde!A:E,5,0))),"")</f>
        <v/>
      </c>
      <c r="AP189" s="11" t="str">
        <f>IF($AE189&lt;&gt;"",IF(ISNA(VLOOKUP($AE189,'Alle Teamleden'!Y:AD,5,0)),"N/A",VLOOKUP($AE189,'Alle Teamleden'!Y:AD,5,0)),"")</f>
        <v/>
      </c>
      <c r="AQ189" s="57"/>
      <c r="AR189" s="58"/>
      <c r="AS189" s="58"/>
      <c r="AT189" s="58"/>
      <c r="AU189" s="59"/>
      <c r="AV189" t="str">
        <f>AE189&amp;AV187</f>
        <v/>
      </c>
    </row>
    <row r="190" spans="2:48" x14ac:dyDescent="0.2">
      <c r="B190" t="str">
        <f>AI182&amp;" "&amp;AE182</f>
        <v xml:space="preserve"> </v>
      </c>
      <c r="C190">
        <f>AE182</f>
        <v>0</v>
      </c>
      <c r="D190" t="str">
        <f>$AH$3&amp;" "&amp;$AG182</f>
        <v xml:space="preserve"> </v>
      </c>
      <c r="E190">
        <f>AE185</f>
        <v>0</v>
      </c>
      <c r="F190" t="str">
        <f>AG185</f>
        <v/>
      </c>
      <c r="G190" t="str">
        <f>AI185</f>
        <v/>
      </c>
      <c r="H190" t="str">
        <f>AK185</f>
        <v/>
      </c>
      <c r="I190" t="str">
        <f>AN185</f>
        <v/>
      </c>
      <c r="J190" t="str">
        <f>AR185</f>
        <v/>
      </c>
      <c r="K190" t="str">
        <f>AK182</f>
        <v/>
      </c>
      <c r="L190" t="s">
        <v>46</v>
      </c>
      <c r="M190" t="str">
        <f>AM182</f>
        <v/>
      </c>
      <c r="N190" t="e">
        <f>VLOOKUP(D190,'Alle Teamleden'!F:P,11,0)</f>
        <v>#N/A</v>
      </c>
      <c r="O190">
        <f t="shared" si="112"/>
        <v>0</v>
      </c>
      <c r="P190" t="e">
        <f>VLOOKUP(O190,'Alle Teamleden'!Q:R,2,0)</f>
        <v>#N/A</v>
      </c>
      <c r="Q190" t="str">
        <f t="shared" si="113"/>
        <v/>
      </c>
      <c r="R190" t="str">
        <f t="shared" si="114"/>
        <v/>
      </c>
      <c r="S190" t="str">
        <f t="shared" si="115"/>
        <v/>
      </c>
      <c r="T190" t="str">
        <f t="shared" si="116"/>
        <v/>
      </c>
      <c r="U190" t="str">
        <f t="shared" si="117"/>
        <v/>
      </c>
      <c r="V190" t="str">
        <f t="shared" si="118"/>
        <v/>
      </c>
      <c r="W190">
        <f t="shared" si="119"/>
        <v>0</v>
      </c>
      <c r="X190" t="str">
        <f t="shared" si="120"/>
        <v/>
      </c>
      <c r="Y190" t="str">
        <f t="shared" si="121"/>
        <v/>
      </c>
      <c r="Z190" t="str">
        <f t="shared" si="122"/>
        <v/>
      </c>
      <c r="AA190" t="str">
        <f t="shared" si="123"/>
        <v/>
      </c>
      <c r="AB190" t="str">
        <f>IF(AE190&lt;&gt;"",VLOOKUP(C190,Hulpblad!B:D,3,0),"")</f>
        <v/>
      </c>
      <c r="AC190" s="4" t="str">
        <f t="shared" si="124"/>
        <v/>
      </c>
      <c r="AD190" t="str">
        <f t="shared" si="125"/>
        <v/>
      </c>
      <c r="AE190" s="27"/>
      <c r="AF190" s="12"/>
      <c r="AG190" s="74" t="str">
        <f>IF($AE190&lt;&gt;"",IF(ISNA(VLOOKUP($AE190,'Alle Teamleden'!Y:AC,2,0)),"N/A",VLOOKUP($AE190,'Alle Teamleden'!Y:AC,2,0)),"")</f>
        <v/>
      </c>
      <c r="AH190" s="75"/>
      <c r="AI190" s="76" t="str">
        <f>IF($AE190&lt;&gt;"",IF(ISNA(VLOOKUP($AE190,'Alle Teamleden'!Y:AC,3,0)),"N/A",VLOOKUP($AE190,'Alle Teamleden'!Y:AC,3,0)),"")</f>
        <v/>
      </c>
      <c r="AJ190" s="76"/>
      <c r="AK190" s="74" t="str">
        <f>IF($AE190&lt;&gt;"",IF(ISNA(VLOOKUP($AE190,'Alle Teamleden'!Y:AC,4,0)),"N/A",VLOOKUP($AE190,'Alle Teamleden'!Y:AC,4,0)),"")</f>
        <v/>
      </c>
      <c r="AL190" s="77"/>
      <c r="AM190" s="75"/>
      <c r="AN190" s="15" t="str">
        <f>IF($AE190&lt;&gt;"",IF(ISNA(VLOOKUP(AV190,Gemiddelde!A:D,4,0)),"N/B",VLOOKUP(AV190,Gemiddelde!A:D,4,0)),"")</f>
        <v/>
      </c>
      <c r="AO190" s="15" t="str">
        <f>IF($AE190&lt;&gt;"",IF(ISNA(VLOOKUP(AV190,Gemiddelde!A:E,5,0)),"N/B",IF(VLOOKUP(AV190,Gemiddelde!A:E,5,0)=0,AN190,VLOOKUP(AV190,Gemiddelde!A:E,5,0))),"")</f>
        <v/>
      </c>
      <c r="AP190" s="11" t="str">
        <f>IF($AE190&lt;&gt;"",IF(ISNA(VLOOKUP($AE190,'Alle Teamleden'!Y:AD,5,0)),"N/A",VLOOKUP($AE190,'Alle Teamleden'!Y:AD,5,0)),"")</f>
        <v/>
      </c>
      <c r="AQ190" s="57"/>
      <c r="AR190" s="58"/>
      <c r="AS190" s="58"/>
      <c r="AT190" s="58"/>
      <c r="AU190" s="59"/>
      <c r="AV190" t="str">
        <f>AE190&amp;AV187</f>
        <v/>
      </c>
    </row>
    <row r="191" spans="2:48" x14ac:dyDescent="0.2">
      <c r="B191" t="str">
        <f>AI182&amp;" "&amp;AE182</f>
        <v xml:space="preserve"> </v>
      </c>
      <c r="C191">
        <f>AE182</f>
        <v>0</v>
      </c>
      <c r="D191" t="str">
        <f>$AH$3&amp;" "&amp;$AG182</f>
        <v xml:space="preserve"> </v>
      </c>
      <c r="E191">
        <f>AE185</f>
        <v>0</v>
      </c>
      <c r="F191" t="str">
        <f>AG185</f>
        <v/>
      </c>
      <c r="G191" t="str">
        <f>AI185</f>
        <v/>
      </c>
      <c r="H191" t="str">
        <f>AK185</f>
        <v/>
      </c>
      <c r="I191" t="str">
        <f>AN185</f>
        <v/>
      </c>
      <c r="J191" t="str">
        <f>AR185</f>
        <v/>
      </c>
      <c r="K191" t="str">
        <f>AK182</f>
        <v/>
      </c>
      <c r="L191" t="s">
        <v>46</v>
      </c>
      <c r="M191" t="str">
        <f>AM182</f>
        <v/>
      </c>
      <c r="N191" t="e">
        <f>VLOOKUP(D191,'Alle Teamleden'!F:P,11,0)</f>
        <v>#N/A</v>
      </c>
      <c r="O191">
        <f t="shared" si="112"/>
        <v>0</v>
      </c>
      <c r="P191" t="e">
        <f>VLOOKUP(O191,'Alle Teamleden'!Q:R,2,0)</f>
        <v>#N/A</v>
      </c>
      <c r="Q191" t="str">
        <f t="shared" si="113"/>
        <v/>
      </c>
      <c r="R191" t="str">
        <f t="shared" si="114"/>
        <v/>
      </c>
      <c r="S191" t="str">
        <f t="shared" si="115"/>
        <v/>
      </c>
      <c r="T191" t="str">
        <f t="shared" si="116"/>
        <v/>
      </c>
      <c r="U191" t="str">
        <f t="shared" si="117"/>
        <v/>
      </c>
      <c r="V191" t="str">
        <f t="shared" si="118"/>
        <v/>
      </c>
      <c r="W191">
        <f t="shared" si="119"/>
        <v>0</v>
      </c>
      <c r="X191" t="str">
        <f t="shared" si="120"/>
        <v/>
      </c>
      <c r="Y191" t="str">
        <f t="shared" si="121"/>
        <v/>
      </c>
      <c r="Z191" t="str">
        <f t="shared" si="122"/>
        <v/>
      </c>
      <c r="AA191" t="str">
        <f t="shared" si="123"/>
        <v/>
      </c>
      <c r="AB191" t="str">
        <f>IF(AE191&lt;&gt;"",VLOOKUP(C191,Hulpblad!B:D,3,0),"")</f>
        <v/>
      </c>
      <c r="AC191" s="4" t="str">
        <f t="shared" si="124"/>
        <v/>
      </c>
      <c r="AD191" t="str">
        <f t="shared" si="125"/>
        <v/>
      </c>
      <c r="AE191" s="27"/>
      <c r="AF191" s="12"/>
      <c r="AG191" s="74" t="str">
        <f>IF($AE191&lt;&gt;"",IF(ISNA(VLOOKUP($AE191,'Alle Teamleden'!Y:AC,2,0)),"N/A",VLOOKUP($AE191,'Alle Teamleden'!Y:AC,2,0)),"")</f>
        <v/>
      </c>
      <c r="AH191" s="75"/>
      <c r="AI191" s="76" t="str">
        <f>IF($AE191&lt;&gt;"",IF(ISNA(VLOOKUP($AE191,'Alle Teamleden'!Y:AC,3,0)),"N/A",VLOOKUP($AE191,'Alle Teamleden'!Y:AC,3,0)),"")</f>
        <v/>
      </c>
      <c r="AJ191" s="76"/>
      <c r="AK191" s="74" t="str">
        <f>IF($AE191&lt;&gt;"",IF(ISNA(VLOOKUP($AE191,'Alle Teamleden'!Y:AC,4,0)),"N/A",VLOOKUP($AE191,'Alle Teamleden'!Y:AC,4,0)),"")</f>
        <v/>
      </c>
      <c r="AL191" s="77"/>
      <c r="AM191" s="75"/>
      <c r="AN191" s="15" t="str">
        <f>IF($AE191&lt;&gt;"",IF(ISNA(VLOOKUP(AV191,Gemiddelde!A:D,4,0)),"N/B",VLOOKUP(AV191,Gemiddelde!A:D,4,0)),"")</f>
        <v/>
      </c>
      <c r="AO191" s="15" t="str">
        <f>IF($AE191&lt;&gt;"",IF(ISNA(VLOOKUP(AV191,Gemiddelde!A:E,5,0)),"N/B",IF(VLOOKUP(AV191,Gemiddelde!A:E,5,0)=0,AN191,VLOOKUP(AV191,Gemiddelde!A:E,5,0))),"")</f>
        <v/>
      </c>
      <c r="AP191" s="11" t="str">
        <f>IF($AE191&lt;&gt;"",IF(ISNA(VLOOKUP($AE191,'Alle Teamleden'!Y:AD,5,0)),"N/A",VLOOKUP($AE191,'Alle Teamleden'!Y:AD,5,0)),"")</f>
        <v/>
      </c>
      <c r="AQ191" s="57"/>
      <c r="AR191" s="58"/>
      <c r="AS191" s="58"/>
      <c r="AT191" s="58"/>
      <c r="AU191" s="59"/>
      <c r="AV191" t="str">
        <f>AE191&amp;AV187</f>
        <v/>
      </c>
    </row>
    <row r="192" spans="2:48" x14ac:dyDescent="0.2">
      <c r="B192" t="str">
        <f>AI182&amp;" "&amp;AE182</f>
        <v xml:space="preserve"> </v>
      </c>
      <c r="C192">
        <f>AE182</f>
        <v>0</v>
      </c>
      <c r="D192" t="str">
        <f>$AH$3&amp;" "&amp;$AG182</f>
        <v xml:space="preserve"> </v>
      </c>
      <c r="E192">
        <f>AE185</f>
        <v>0</v>
      </c>
      <c r="F192" t="str">
        <f>AG185</f>
        <v/>
      </c>
      <c r="G192" t="str">
        <f>AI185</f>
        <v/>
      </c>
      <c r="H192" t="str">
        <f>AK185</f>
        <v/>
      </c>
      <c r="I192" t="str">
        <f>AN185</f>
        <v/>
      </c>
      <c r="J192" t="str">
        <f>AR185</f>
        <v/>
      </c>
      <c r="K192" t="str">
        <f>AK182</f>
        <v/>
      </c>
      <c r="L192" t="s">
        <v>46</v>
      </c>
      <c r="M192" t="str">
        <f>AM182</f>
        <v/>
      </c>
      <c r="N192" t="e">
        <f>VLOOKUP(D192,'Alle Teamleden'!F:P,11,0)</f>
        <v>#N/A</v>
      </c>
      <c r="O192">
        <f t="shared" si="112"/>
        <v>0</v>
      </c>
      <c r="P192" t="e">
        <f>VLOOKUP(O192,'Alle Teamleden'!Q:R,2,0)</f>
        <v>#N/A</v>
      </c>
      <c r="Q192" t="str">
        <f t="shared" si="113"/>
        <v/>
      </c>
      <c r="R192" t="str">
        <f t="shared" si="114"/>
        <v/>
      </c>
      <c r="S192" t="str">
        <f t="shared" si="115"/>
        <v/>
      </c>
      <c r="T192" t="str">
        <f t="shared" si="116"/>
        <v/>
      </c>
      <c r="U192" t="str">
        <f t="shared" si="117"/>
        <v/>
      </c>
      <c r="V192" t="str">
        <f t="shared" si="118"/>
        <v/>
      </c>
      <c r="W192">
        <f t="shared" si="119"/>
        <v>0</v>
      </c>
      <c r="X192" t="str">
        <f t="shared" si="120"/>
        <v/>
      </c>
      <c r="Y192" t="str">
        <f t="shared" si="121"/>
        <v/>
      </c>
      <c r="Z192" t="str">
        <f t="shared" si="122"/>
        <v/>
      </c>
      <c r="AA192" t="str">
        <f t="shared" si="123"/>
        <v/>
      </c>
      <c r="AB192" t="str">
        <f>IF(AE192&lt;&gt;"",VLOOKUP(C192,Hulpblad!B:D,3,0),"")</f>
        <v/>
      </c>
      <c r="AC192" s="4" t="str">
        <f t="shared" si="124"/>
        <v/>
      </c>
      <c r="AD192" t="str">
        <f t="shared" si="125"/>
        <v/>
      </c>
      <c r="AE192" s="27"/>
      <c r="AF192" s="12"/>
      <c r="AG192" s="74" t="str">
        <f>IF($AE192&lt;&gt;"",IF(ISNA(VLOOKUP($AE192,'Alle Teamleden'!Y:AC,2,0)),"N/A",VLOOKUP($AE192,'Alle Teamleden'!Y:AC,2,0)),"")</f>
        <v/>
      </c>
      <c r="AH192" s="75"/>
      <c r="AI192" s="76" t="str">
        <f>IF($AE192&lt;&gt;"",IF(ISNA(VLOOKUP($AE192,'Alle Teamleden'!Y:AC,3,0)),"N/A",VLOOKUP($AE192,'Alle Teamleden'!Y:AC,3,0)),"")</f>
        <v/>
      </c>
      <c r="AJ192" s="76"/>
      <c r="AK192" s="74" t="str">
        <f>IF($AE192&lt;&gt;"",IF(ISNA(VLOOKUP($AE192,'Alle Teamleden'!Y:AC,4,0)),"N/A",VLOOKUP($AE192,'Alle Teamleden'!Y:AC,4,0)),"")</f>
        <v/>
      </c>
      <c r="AL192" s="77"/>
      <c r="AM192" s="75"/>
      <c r="AN192" s="15" t="str">
        <f>IF($AE192&lt;&gt;"",IF(ISNA(VLOOKUP(AV192,Gemiddelde!A:D,4,0)),"N/B",VLOOKUP(AV192,Gemiddelde!A:D,4,0)),"")</f>
        <v/>
      </c>
      <c r="AO192" s="15" t="str">
        <f>IF($AE192&lt;&gt;"",IF(ISNA(VLOOKUP(AV192,Gemiddelde!A:E,5,0)),"N/B",IF(VLOOKUP(AV192,Gemiddelde!A:E,5,0)=0,AN192,VLOOKUP(AV192,Gemiddelde!A:E,5,0))),"")</f>
        <v/>
      </c>
      <c r="AP192" s="11" t="str">
        <f>IF($AE192&lt;&gt;"",IF(ISNA(VLOOKUP($AE192,'Alle Teamleden'!Y:AD,5,0)),"N/A",VLOOKUP($AE192,'Alle Teamleden'!Y:AD,5,0)),"")</f>
        <v/>
      </c>
      <c r="AQ192" s="57"/>
      <c r="AR192" s="58"/>
      <c r="AS192" s="58"/>
      <c r="AT192" s="58"/>
      <c r="AU192" s="59"/>
      <c r="AV192" t="str">
        <f>AE192&amp;AV187</f>
        <v/>
      </c>
    </row>
    <row r="193" spans="2:48" x14ac:dyDescent="0.2">
      <c r="B193" t="str">
        <f>AI182&amp;" "&amp;AE182</f>
        <v xml:space="preserve"> </v>
      </c>
      <c r="C193">
        <f>AE182</f>
        <v>0</v>
      </c>
      <c r="D193" t="str">
        <f>$AH$3&amp;" "&amp;$AG182</f>
        <v xml:space="preserve"> </v>
      </c>
      <c r="E193">
        <f>AE185</f>
        <v>0</v>
      </c>
      <c r="F193" t="str">
        <f>AG185</f>
        <v/>
      </c>
      <c r="G193" t="str">
        <f>AI185</f>
        <v/>
      </c>
      <c r="H193" t="str">
        <f>AK185</f>
        <v/>
      </c>
      <c r="I193" t="str">
        <f>AN185</f>
        <v/>
      </c>
      <c r="J193" t="str">
        <f>AR185</f>
        <v/>
      </c>
      <c r="K193" t="str">
        <f>AK182</f>
        <v/>
      </c>
      <c r="L193" t="s">
        <v>46</v>
      </c>
      <c r="M193" t="str">
        <f>AM182</f>
        <v/>
      </c>
      <c r="N193" t="e">
        <f>VLOOKUP(D193,'Alle Teamleden'!F:P,11,0)</f>
        <v>#N/A</v>
      </c>
      <c r="O193">
        <f t="shared" si="112"/>
        <v>0</v>
      </c>
      <c r="P193" t="e">
        <f>VLOOKUP(O193,'Alle Teamleden'!Q:R,2,0)</f>
        <v>#N/A</v>
      </c>
      <c r="Q193" t="str">
        <f t="shared" si="113"/>
        <v/>
      </c>
      <c r="R193" t="str">
        <f t="shared" si="114"/>
        <v/>
      </c>
      <c r="S193" t="str">
        <f t="shared" si="115"/>
        <v/>
      </c>
      <c r="T193" t="str">
        <f t="shared" si="116"/>
        <v/>
      </c>
      <c r="U193" t="str">
        <f t="shared" si="117"/>
        <v/>
      </c>
      <c r="V193" t="str">
        <f t="shared" si="118"/>
        <v/>
      </c>
      <c r="W193">
        <f t="shared" si="119"/>
        <v>0</v>
      </c>
      <c r="X193" t="str">
        <f t="shared" si="120"/>
        <v/>
      </c>
      <c r="Y193" t="str">
        <f t="shared" si="121"/>
        <v/>
      </c>
      <c r="Z193" t="str">
        <f t="shared" si="122"/>
        <v/>
      </c>
      <c r="AA193" t="str">
        <f t="shared" si="123"/>
        <v/>
      </c>
      <c r="AB193" t="str">
        <f>IF(AE193&lt;&gt;"",VLOOKUP(C193,Hulpblad!B:D,3,0),"")</f>
        <v/>
      </c>
      <c r="AC193" s="4" t="str">
        <f t="shared" si="124"/>
        <v/>
      </c>
      <c r="AD193" t="str">
        <f t="shared" si="125"/>
        <v/>
      </c>
      <c r="AE193" s="27"/>
      <c r="AF193" s="12"/>
      <c r="AG193" s="74" t="str">
        <f>IF($AE193&lt;&gt;"",IF(ISNA(VLOOKUP($AE193,'Alle Teamleden'!Y:AC,2,0)),"N/A",VLOOKUP($AE193,'Alle Teamleden'!Y:AC,2,0)),"")</f>
        <v/>
      </c>
      <c r="AH193" s="75"/>
      <c r="AI193" s="76" t="str">
        <f>IF($AE193&lt;&gt;"",IF(ISNA(VLOOKUP($AE193,'Alle Teamleden'!Y:AC,3,0)),"N/A",VLOOKUP($AE193,'Alle Teamleden'!Y:AC,3,0)),"")</f>
        <v/>
      </c>
      <c r="AJ193" s="76"/>
      <c r="AK193" s="74" t="str">
        <f>IF($AE193&lt;&gt;"",IF(ISNA(VLOOKUP($AE193,'Alle Teamleden'!Y:AC,4,0)),"N/A",VLOOKUP($AE193,'Alle Teamleden'!Y:AC,4,0)),"")</f>
        <v/>
      </c>
      <c r="AL193" s="77"/>
      <c r="AM193" s="75"/>
      <c r="AN193" s="15" t="str">
        <f>IF($AE193&lt;&gt;"",IF(ISNA(VLOOKUP(AV193,Gemiddelde!A:D,4,0)),"N/B",VLOOKUP(AV193,Gemiddelde!A:D,4,0)),"")</f>
        <v/>
      </c>
      <c r="AO193" s="15" t="str">
        <f>IF($AE193&lt;&gt;"",IF(ISNA(VLOOKUP(AV193,Gemiddelde!A:E,5,0)),"N/B",IF(VLOOKUP(AV193,Gemiddelde!A:E,5,0)=0,AN193,VLOOKUP(AV193,Gemiddelde!A:E,5,0))),"")</f>
        <v/>
      </c>
      <c r="AP193" s="11" t="str">
        <f>IF($AE193&lt;&gt;"",IF(ISNA(VLOOKUP($AE193,'Alle Teamleden'!Y:AD,5,0)),"N/A",VLOOKUP($AE193,'Alle Teamleden'!Y:AD,5,0)),"")</f>
        <v/>
      </c>
      <c r="AQ193" s="57"/>
      <c r="AR193" s="58"/>
      <c r="AS193" s="58"/>
      <c r="AT193" s="58"/>
      <c r="AU193" s="59"/>
      <c r="AV193" t="str">
        <f>AE193&amp;AV187</f>
        <v/>
      </c>
    </row>
    <row r="194" spans="2:48" x14ac:dyDescent="0.2">
      <c r="B194" t="str">
        <f>AI182&amp;" "&amp;AE182</f>
        <v xml:space="preserve"> </v>
      </c>
      <c r="C194">
        <f>AE182</f>
        <v>0</v>
      </c>
      <c r="D194" t="str">
        <f>$AH$3&amp;" "&amp;$AG182</f>
        <v xml:space="preserve"> </v>
      </c>
      <c r="E194">
        <f>AE185</f>
        <v>0</v>
      </c>
      <c r="F194" t="str">
        <f>AG185</f>
        <v/>
      </c>
      <c r="G194" t="str">
        <f>AI185</f>
        <v/>
      </c>
      <c r="H194" t="str">
        <f>AK185</f>
        <v/>
      </c>
      <c r="I194" t="str">
        <f>AN185</f>
        <v/>
      </c>
      <c r="J194" t="str">
        <f>AR185</f>
        <v/>
      </c>
      <c r="K194" t="str">
        <f>AK182</f>
        <v/>
      </c>
      <c r="L194" t="s">
        <v>46</v>
      </c>
      <c r="M194" t="str">
        <f>AM182</f>
        <v/>
      </c>
      <c r="N194" t="e">
        <f>VLOOKUP(D194,'Alle Teamleden'!F:P,11,0)</f>
        <v>#N/A</v>
      </c>
      <c r="O194">
        <f t="shared" si="112"/>
        <v>0</v>
      </c>
      <c r="P194" t="e">
        <f>VLOOKUP(O194,'Alle Teamleden'!Q:R,2,0)</f>
        <v>#N/A</v>
      </c>
      <c r="Q194" t="str">
        <f t="shared" si="113"/>
        <v/>
      </c>
      <c r="R194" t="str">
        <f t="shared" si="114"/>
        <v/>
      </c>
      <c r="S194" t="str">
        <f t="shared" si="115"/>
        <v/>
      </c>
      <c r="T194" t="str">
        <f t="shared" si="116"/>
        <v/>
      </c>
      <c r="U194" t="str">
        <f t="shared" si="117"/>
        <v/>
      </c>
      <c r="V194" t="str">
        <f t="shared" si="118"/>
        <v/>
      </c>
      <c r="W194">
        <f t="shared" si="119"/>
        <v>0</v>
      </c>
      <c r="X194" t="str">
        <f t="shared" si="120"/>
        <v/>
      </c>
      <c r="Y194" t="str">
        <f t="shared" si="121"/>
        <v/>
      </c>
      <c r="Z194" t="str">
        <f t="shared" si="122"/>
        <v/>
      </c>
      <c r="AA194" t="str">
        <f t="shared" si="123"/>
        <v/>
      </c>
      <c r="AB194" t="str">
        <f>IF(AE194&lt;&gt;"",VLOOKUP(C194,Hulpblad!B:D,3,0),"")</f>
        <v/>
      </c>
      <c r="AC194" s="4" t="str">
        <f t="shared" si="124"/>
        <v/>
      </c>
      <c r="AD194" t="str">
        <f t="shared" si="125"/>
        <v/>
      </c>
      <c r="AE194" s="27"/>
      <c r="AF194" s="12"/>
      <c r="AG194" s="74" t="str">
        <f>IF($AE194&lt;&gt;"",IF(ISNA(VLOOKUP($AE194,'Alle Teamleden'!Y:AC,2,0)),"N/A",VLOOKUP($AE194,'Alle Teamleden'!Y:AC,2,0)),"")</f>
        <v/>
      </c>
      <c r="AH194" s="75"/>
      <c r="AI194" s="76" t="str">
        <f>IF($AE194&lt;&gt;"",IF(ISNA(VLOOKUP($AE194,'Alle Teamleden'!Y:AC,3,0)),"N/A",VLOOKUP($AE194,'Alle Teamleden'!Y:AC,3,0)),"")</f>
        <v/>
      </c>
      <c r="AJ194" s="76"/>
      <c r="AK194" s="74" t="str">
        <f>IF($AE194&lt;&gt;"",IF(ISNA(VLOOKUP($AE194,'Alle Teamleden'!Y:AC,4,0)),"N/A",VLOOKUP($AE194,'Alle Teamleden'!Y:AC,4,0)),"")</f>
        <v/>
      </c>
      <c r="AL194" s="77"/>
      <c r="AM194" s="75"/>
      <c r="AN194" s="15" t="str">
        <f>IF($AE194&lt;&gt;"",IF(ISNA(VLOOKUP(AV194,Gemiddelde!A:D,4,0)),"N/B",VLOOKUP(AV194,Gemiddelde!A:D,4,0)),"")</f>
        <v/>
      </c>
      <c r="AO194" s="15" t="str">
        <f>IF($AE194&lt;&gt;"",IF(ISNA(VLOOKUP(AV194,Gemiddelde!A:E,5,0)),"N/B",IF(VLOOKUP(AV194,Gemiddelde!A:E,5,0)=0,AN194,VLOOKUP(AV194,Gemiddelde!A:E,5,0))),"")</f>
        <v/>
      </c>
      <c r="AP194" s="11" t="str">
        <f>IF($AE194&lt;&gt;"",IF(ISNA(VLOOKUP($AE194,'Alle Teamleden'!Y:AD,5,0)),"N/A",VLOOKUP($AE194,'Alle Teamleden'!Y:AD,5,0)),"")</f>
        <v/>
      </c>
      <c r="AQ194" s="57"/>
      <c r="AR194" s="58"/>
      <c r="AS194" s="58"/>
      <c r="AT194" s="58"/>
      <c r="AU194" s="59"/>
      <c r="AV194" t="str">
        <f>AE194&amp;AV187</f>
        <v/>
      </c>
    </row>
    <row r="195" spans="2:48" x14ac:dyDescent="0.2">
      <c r="B195" t="str">
        <f>AI182&amp;" "&amp;AE182</f>
        <v xml:space="preserve"> </v>
      </c>
      <c r="C195">
        <f>AE182</f>
        <v>0</v>
      </c>
      <c r="D195" t="str">
        <f>$AH$3&amp;" "&amp;$AG182</f>
        <v xml:space="preserve"> </v>
      </c>
      <c r="E195">
        <f>AE185</f>
        <v>0</v>
      </c>
      <c r="F195" t="str">
        <f>AG185</f>
        <v/>
      </c>
      <c r="G195" t="str">
        <f>AI185</f>
        <v/>
      </c>
      <c r="H195" t="str">
        <f>AK185</f>
        <v/>
      </c>
      <c r="I195" t="str">
        <f>AN185</f>
        <v/>
      </c>
      <c r="J195" t="str">
        <f>AR185</f>
        <v/>
      </c>
      <c r="K195" t="str">
        <f>AK182</f>
        <v/>
      </c>
      <c r="L195" t="s">
        <v>46</v>
      </c>
      <c r="M195" t="str">
        <f>AM182</f>
        <v/>
      </c>
      <c r="N195" t="e">
        <f>VLOOKUP(D195,'Alle Teamleden'!F:P,11,0)</f>
        <v>#N/A</v>
      </c>
      <c r="O195">
        <f t="shared" si="112"/>
        <v>0</v>
      </c>
      <c r="P195" t="e">
        <f>VLOOKUP(O195,'Alle Teamleden'!Q:R,2,0)</f>
        <v>#N/A</v>
      </c>
      <c r="Q195" t="str">
        <f t="shared" si="113"/>
        <v/>
      </c>
      <c r="R195" t="str">
        <f t="shared" si="114"/>
        <v/>
      </c>
      <c r="S195" t="str">
        <f t="shared" si="115"/>
        <v/>
      </c>
      <c r="T195" t="str">
        <f t="shared" si="116"/>
        <v/>
      </c>
      <c r="U195" t="str">
        <f t="shared" si="117"/>
        <v/>
      </c>
      <c r="V195" t="str">
        <f t="shared" si="118"/>
        <v/>
      </c>
      <c r="W195">
        <f t="shared" si="119"/>
        <v>0</v>
      </c>
      <c r="X195" t="str">
        <f t="shared" si="120"/>
        <v/>
      </c>
      <c r="Y195" t="str">
        <f t="shared" si="121"/>
        <v/>
      </c>
      <c r="Z195" t="str">
        <f t="shared" si="122"/>
        <v/>
      </c>
      <c r="AA195" t="str">
        <f t="shared" si="123"/>
        <v/>
      </c>
      <c r="AB195" t="str">
        <f>IF(AE195&lt;&gt;"",VLOOKUP(C195,Hulpblad!B:D,3,0),"")</f>
        <v/>
      </c>
      <c r="AC195" s="4" t="str">
        <f t="shared" si="124"/>
        <v/>
      </c>
      <c r="AD195" t="str">
        <f t="shared" si="125"/>
        <v/>
      </c>
      <c r="AE195" s="27"/>
      <c r="AF195" s="12"/>
      <c r="AG195" s="74" t="str">
        <f>IF($AE195&lt;&gt;"",IF(ISNA(VLOOKUP($AE195,'Alle Teamleden'!Y:AC,2,0)),"N/A",VLOOKUP($AE195,'Alle Teamleden'!Y:AC,2,0)),"")</f>
        <v/>
      </c>
      <c r="AH195" s="75"/>
      <c r="AI195" s="76" t="str">
        <f>IF($AE195&lt;&gt;"",IF(ISNA(VLOOKUP($AE195,'Alle Teamleden'!Y:AC,3,0)),"N/A",VLOOKUP($AE195,'Alle Teamleden'!Y:AC,3,0)),"")</f>
        <v/>
      </c>
      <c r="AJ195" s="76"/>
      <c r="AK195" s="74" t="str">
        <f>IF($AE195&lt;&gt;"",IF(ISNA(VLOOKUP($AE195,'Alle Teamleden'!Y:AC,4,0)),"N/A",VLOOKUP($AE195,'Alle Teamleden'!Y:AC,4,0)),"")</f>
        <v/>
      </c>
      <c r="AL195" s="77"/>
      <c r="AM195" s="75"/>
      <c r="AN195" s="15" t="str">
        <f>IF($AE195&lt;&gt;"",IF(ISNA(VLOOKUP(AV195,Gemiddelde!A:D,4,0)),"N/B",VLOOKUP(AV195,Gemiddelde!A:D,4,0)),"")</f>
        <v/>
      </c>
      <c r="AO195" s="15" t="str">
        <f>IF($AE195&lt;&gt;"",IF(ISNA(VLOOKUP(AV195,Gemiddelde!A:E,5,0)),"N/B",IF(VLOOKUP(AV195,Gemiddelde!A:E,5,0)=0,AN195,VLOOKUP(AV195,Gemiddelde!A:E,5,0))),"")</f>
        <v/>
      </c>
      <c r="AP195" s="11" t="str">
        <f>IF($AE195&lt;&gt;"",IF(ISNA(VLOOKUP($AE195,'Alle Teamleden'!Y:AD,5,0)),"N/A",VLOOKUP($AE195,'Alle Teamleden'!Y:AD,5,0)),"")</f>
        <v/>
      </c>
      <c r="AQ195" s="57"/>
      <c r="AR195" s="58"/>
      <c r="AS195" s="58"/>
      <c r="AT195" s="58"/>
      <c r="AU195" s="59"/>
      <c r="AV195" t="str">
        <f>AE195&amp;AV187</f>
        <v/>
      </c>
    </row>
    <row r="196" spans="2:48" x14ac:dyDescent="0.2">
      <c r="B196" t="str">
        <f>AI182&amp;" "&amp;AE182</f>
        <v xml:space="preserve"> </v>
      </c>
      <c r="C196">
        <f>AE182</f>
        <v>0</v>
      </c>
      <c r="D196" t="str">
        <f>$AH$3&amp;" "&amp;$AG182</f>
        <v xml:space="preserve"> </v>
      </c>
      <c r="E196">
        <f>AE185</f>
        <v>0</v>
      </c>
      <c r="F196" t="str">
        <f>AG185</f>
        <v/>
      </c>
      <c r="G196" t="str">
        <f>AI185</f>
        <v/>
      </c>
      <c r="H196" t="str">
        <f>AK185</f>
        <v/>
      </c>
      <c r="I196" t="str">
        <f>AN185</f>
        <v/>
      </c>
      <c r="J196" t="str">
        <f>AR185</f>
        <v/>
      </c>
      <c r="K196" t="str">
        <f>AK182</f>
        <v/>
      </c>
      <c r="L196" t="s">
        <v>46</v>
      </c>
      <c r="M196" t="str">
        <f>AM182</f>
        <v/>
      </c>
      <c r="N196" t="e">
        <f>VLOOKUP(D196,'Alle Teamleden'!F:P,11,0)</f>
        <v>#N/A</v>
      </c>
      <c r="O196">
        <f t="shared" si="112"/>
        <v>0</v>
      </c>
      <c r="P196" t="e">
        <f>VLOOKUP(O196,'Alle Teamleden'!Q:R,2,0)</f>
        <v>#N/A</v>
      </c>
      <c r="Q196" t="str">
        <f t="shared" si="113"/>
        <v/>
      </c>
      <c r="R196" t="str">
        <f t="shared" si="114"/>
        <v/>
      </c>
      <c r="S196" t="str">
        <f t="shared" si="115"/>
        <v/>
      </c>
      <c r="T196" t="str">
        <f t="shared" si="116"/>
        <v/>
      </c>
      <c r="U196" t="str">
        <f t="shared" si="117"/>
        <v/>
      </c>
      <c r="V196" t="str">
        <f t="shared" si="118"/>
        <v/>
      </c>
      <c r="W196">
        <f t="shared" si="119"/>
        <v>0</v>
      </c>
      <c r="X196" t="str">
        <f t="shared" si="120"/>
        <v/>
      </c>
      <c r="Y196" t="str">
        <f t="shared" si="121"/>
        <v/>
      </c>
      <c r="Z196" t="str">
        <f t="shared" si="122"/>
        <v/>
      </c>
      <c r="AA196" t="str">
        <f t="shared" si="123"/>
        <v/>
      </c>
      <c r="AB196" t="str">
        <f>IF(AE196&lt;&gt;"",VLOOKUP(C196,Hulpblad!B:D,3,0),"")</f>
        <v/>
      </c>
      <c r="AC196" s="4" t="str">
        <f t="shared" si="124"/>
        <v/>
      </c>
      <c r="AD196" t="str">
        <f t="shared" si="125"/>
        <v/>
      </c>
      <c r="AE196" s="27"/>
      <c r="AF196" s="12"/>
      <c r="AG196" s="74" t="str">
        <f>IF($AE196&lt;&gt;"",IF(ISNA(VLOOKUP($AE196,'Alle Teamleden'!Y:AC,2,0)),"N/A",VLOOKUP($AE196,'Alle Teamleden'!Y:AC,2,0)),"")</f>
        <v/>
      </c>
      <c r="AH196" s="75"/>
      <c r="AI196" s="76" t="str">
        <f>IF($AE196&lt;&gt;"",IF(ISNA(VLOOKUP($AE196,'Alle Teamleden'!Y:AC,3,0)),"N/A",VLOOKUP($AE196,'Alle Teamleden'!Y:AC,3,0)),"")</f>
        <v/>
      </c>
      <c r="AJ196" s="76"/>
      <c r="AK196" s="74" t="str">
        <f>IF($AE196&lt;&gt;"",IF(ISNA(VLOOKUP($AE196,'Alle Teamleden'!Y:AC,4,0)),"N/A",VLOOKUP($AE196,'Alle Teamleden'!Y:AC,4,0)),"")</f>
        <v/>
      </c>
      <c r="AL196" s="77"/>
      <c r="AM196" s="75"/>
      <c r="AN196" s="15" t="str">
        <f>IF($AE196&lt;&gt;"",IF(ISNA(VLOOKUP(AV196,Gemiddelde!A:D,4,0)),"N/B",VLOOKUP(AV196,Gemiddelde!A:D,4,0)),"")</f>
        <v/>
      </c>
      <c r="AO196" s="15" t="str">
        <f>IF($AE196&lt;&gt;"",IF(ISNA(VLOOKUP(AV196,Gemiddelde!A:E,5,0)),"N/B",IF(VLOOKUP(AV196,Gemiddelde!A:E,5,0)=0,AN196,VLOOKUP(AV196,Gemiddelde!A:E,5,0))),"")</f>
        <v/>
      </c>
      <c r="AP196" s="11" t="str">
        <f>IF($AE196&lt;&gt;"",IF(ISNA(VLOOKUP($AE196,'Alle Teamleden'!Y:AD,5,0)),"N/A",VLOOKUP($AE196,'Alle Teamleden'!Y:AD,5,0)),"")</f>
        <v/>
      </c>
      <c r="AQ196" s="57"/>
      <c r="AR196" s="58"/>
      <c r="AS196" s="58"/>
      <c r="AT196" s="58"/>
      <c r="AU196" s="59"/>
      <c r="AV196" t="str">
        <f>AE196&amp;AV187</f>
        <v/>
      </c>
    </row>
    <row r="197" spans="2:48" x14ac:dyDescent="0.2">
      <c r="B197" t="str">
        <f>AI182&amp;" "&amp;AE182</f>
        <v xml:space="preserve"> </v>
      </c>
      <c r="C197">
        <f>AE182</f>
        <v>0</v>
      </c>
      <c r="D197" t="str">
        <f>$AH$3&amp;" "&amp;$AG182</f>
        <v xml:space="preserve"> </v>
      </c>
      <c r="E197">
        <f>AE185</f>
        <v>0</v>
      </c>
      <c r="F197" t="str">
        <f>AG185</f>
        <v/>
      </c>
      <c r="G197" t="str">
        <f>AI185</f>
        <v/>
      </c>
      <c r="H197" t="str">
        <f>AK185</f>
        <v/>
      </c>
      <c r="I197" t="str">
        <f>AN185</f>
        <v/>
      </c>
      <c r="J197" t="str">
        <f>AR185</f>
        <v/>
      </c>
      <c r="K197" t="str">
        <f>AK182</f>
        <v/>
      </c>
      <c r="L197" t="s">
        <v>46</v>
      </c>
      <c r="M197" t="str">
        <f>AM182</f>
        <v/>
      </c>
      <c r="N197" t="e">
        <f>VLOOKUP(D197,'Alle Teamleden'!F:P,11,0)</f>
        <v>#N/A</v>
      </c>
      <c r="O197">
        <f t="shared" si="112"/>
        <v>0</v>
      </c>
      <c r="P197" t="e">
        <f>VLOOKUP(O197,'Alle Teamleden'!Q:R,2,0)</f>
        <v>#N/A</v>
      </c>
      <c r="Q197" t="str">
        <f t="shared" si="113"/>
        <v/>
      </c>
      <c r="R197" t="str">
        <f t="shared" si="114"/>
        <v/>
      </c>
      <c r="S197" t="str">
        <f t="shared" si="115"/>
        <v/>
      </c>
      <c r="T197" t="str">
        <f t="shared" si="116"/>
        <v/>
      </c>
      <c r="U197" t="str">
        <f t="shared" si="117"/>
        <v/>
      </c>
      <c r="V197" t="str">
        <f t="shared" si="118"/>
        <v/>
      </c>
      <c r="W197">
        <f t="shared" si="119"/>
        <v>0</v>
      </c>
      <c r="X197" t="str">
        <f t="shared" si="120"/>
        <v/>
      </c>
      <c r="Y197" t="str">
        <f t="shared" si="121"/>
        <v/>
      </c>
      <c r="Z197" t="str">
        <f t="shared" si="122"/>
        <v/>
      </c>
      <c r="AA197" t="str">
        <f t="shared" si="123"/>
        <v/>
      </c>
      <c r="AB197" t="str">
        <f>IF(AE197&lt;&gt;"",VLOOKUP(C197,Hulpblad!B:D,3,0),"")</f>
        <v/>
      </c>
      <c r="AC197" s="4" t="str">
        <f t="shared" si="124"/>
        <v/>
      </c>
      <c r="AD197" t="str">
        <f t="shared" si="125"/>
        <v/>
      </c>
      <c r="AE197" s="27"/>
      <c r="AF197" s="12"/>
      <c r="AG197" s="74" t="str">
        <f>IF($AE197&lt;&gt;"",IF(ISNA(VLOOKUP($AE197,'Alle Teamleden'!Y:AC,2,0)),"N/A",VLOOKUP($AE197,'Alle Teamleden'!Y:AC,2,0)),"")</f>
        <v/>
      </c>
      <c r="AH197" s="75"/>
      <c r="AI197" s="76" t="str">
        <f>IF($AE197&lt;&gt;"",IF(ISNA(VLOOKUP($AE197,'Alle Teamleden'!Y:AC,3,0)),"N/A",VLOOKUP($AE197,'Alle Teamleden'!Y:AC,3,0)),"")</f>
        <v/>
      </c>
      <c r="AJ197" s="76"/>
      <c r="AK197" s="74" t="str">
        <f>IF($AE197&lt;&gt;"",IF(ISNA(VLOOKUP($AE197,'Alle Teamleden'!Y:AC,4,0)),"N/A",VLOOKUP($AE197,'Alle Teamleden'!Y:AC,4,0)),"")</f>
        <v/>
      </c>
      <c r="AL197" s="77"/>
      <c r="AM197" s="75"/>
      <c r="AN197" s="15" t="str">
        <f>IF($AE197&lt;&gt;"",IF(ISNA(VLOOKUP(AV197,Gemiddelde!A:D,4,0)),"N/B",VLOOKUP(AV197,Gemiddelde!A:D,4,0)),"")</f>
        <v/>
      </c>
      <c r="AO197" s="15" t="str">
        <f>IF($AE197&lt;&gt;"",IF(ISNA(VLOOKUP(AV197,Gemiddelde!A:E,5,0)),"N/B",IF(VLOOKUP(AV197,Gemiddelde!A:E,5,0)=0,AN197,VLOOKUP(AV197,Gemiddelde!A:E,5,0))),"")</f>
        <v/>
      </c>
      <c r="AP197" s="11" t="str">
        <f>IF($AE197&lt;&gt;"",IF(ISNA(VLOOKUP($AE197,'Alle Teamleden'!Y:AD,5,0)),"N/A",VLOOKUP($AE197,'Alle Teamleden'!Y:AD,5,0)),"")</f>
        <v/>
      </c>
      <c r="AQ197" s="57"/>
      <c r="AR197" s="58"/>
      <c r="AS197" s="58"/>
      <c r="AT197" s="58"/>
      <c r="AU197" s="59"/>
      <c r="AV197" t="str">
        <f>AE197&amp;AV187</f>
        <v/>
      </c>
    </row>
    <row r="198" spans="2:48" x14ac:dyDescent="0.2">
      <c r="B198" t="str">
        <f>AI182&amp;" "&amp;AE182</f>
        <v xml:space="preserve"> </v>
      </c>
      <c r="C198">
        <f>AE182</f>
        <v>0</v>
      </c>
      <c r="D198" t="str">
        <f>$AH$3&amp;" "&amp;$AG182</f>
        <v xml:space="preserve"> </v>
      </c>
      <c r="E198">
        <f>AE185</f>
        <v>0</v>
      </c>
      <c r="F198" t="str">
        <f>AG185</f>
        <v/>
      </c>
      <c r="G198" t="str">
        <f>AI185</f>
        <v/>
      </c>
      <c r="H198" t="str">
        <f>AK185</f>
        <v/>
      </c>
      <c r="I198" t="str">
        <f>AN185</f>
        <v/>
      </c>
      <c r="J198" t="str">
        <f>AR185</f>
        <v/>
      </c>
      <c r="K198" t="str">
        <f>AK182</f>
        <v/>
      </c>
      <c r="L198" t="s">
        <v>46</v>
      </c>
      <c r="M198" t="str">
        <f>AM182</f>
        <v/>
      </c>
      <c r="N198" t="e">
        <f>VLOOKUP(D198,'Alle Teamleden'!F:P,11,0)</f>
        <v>#N/A</v>
      </c>
      <c r="O198">
        <f t="shared" si="112"/>
        <v>0</v>
      </c>
      <c r="P198" t="e">
        <f>VLOOKUP(O198,'Alle Teamleden'!Q:R,2,0)</f>
        <v>#N/A</v>
      </c>
      <c r="Q198" t="str">
        <f t="shared" si="113"/>
        <v/>
      </c>
      <c r="R198" t="str">
        <f t="shared" si="114"/>
        <v/>
      </c>
      <c r="S198" t="str">
        <f t="shared" si="115"/>
        <v/>
      </c>
      <c r="T198" t="str">
        <f t="shared" si="116"/>
        <v/>
      </c>
      <c r="U198" t="str">
        <f t="shared" si="117"/>
        <v/>
      </c>
      <c r="V198" t="str">
        <f t="shared" si="118"/>
        <v/>
      </c>
      <c r="W198">
        <f t="shared" si="119"/>
        <v>0</v>
      </c>
      <c r="X198" t="str">
        <f t="shared" si="120"/>
        <v/>
      </c>
      <c r="Y198" t="str">
        <f t="shared" si="121"/>
        <v/>
      </c>
      <c r="Z198" t="str">
        <f t="shared" si="122"/>
        <v/>
      </c>
      <c r="AA198" t="str">
        <f t="shared" si="123"/>
        <v/>
      </c>
      <c r="AB198" t="str">
        <f>IF(AE198&lt;&gt;"",VLOOKUP(C198,Hulpblad!B:D,3,0),"")</f>
        <v/>
      </c>
      <c r="AC198" s="4" t="str">
        <f t="shared" si="124"/>
        <v/>
      </c>
      <c r="AD198" t="str">
        <f t="shared" si="125"/>
        <v/>
      </c>
      <c r="AE198" s="27"/>
      <c r="AF198" s="12"/>
      <c r="AG198" s="74" t="str">
        <f>IF($AE198&lt;&gt;"",IF(ISNA(VLOOKUP($AE198,'Alle Teamleden'!Y:AC,2,0)),"N/A",VLOOKUP($AE198,'Alle Teamleden'!Y:AC,2,0)),"")</f>
        <v/>
      </c>
      <c r="AH198" s="75"/>
      <c r="AI198" s="76" t="str">
        <f>IF($AE198&lt;&gt;"",IF(ISNA(VLOOKUP($AE198,'Alle Teamleden'!Y:AC,3,0)),"N/A",VLOOKUP($AE198,'Alle Teamleden'!Y:AC,3,0)),"")</f>
        <v/>
      </c>
      <c r="AJ198" s="76"/>
      <c r="AK198" s="74" t="str">
        <f>IF($AE198&lt;&gt;"",IF(ISNA(VLOOKUP($AE198,'Alle Teamleden'!Y:AC,4,0)),"N/A",VLOOKUP($AE198,'Alle Teamleden'!Y:AC,4,0)),"")</f>
        <v/>
      </c>
      <c r="AL198" s="77"/>
      <c r="AM198" s="75"/>
      <c r="AN198" s="15" t="str">
        <f>IF($AE198&lt;&gt;"",IF(ISNA(VLOOKUP(AV198,Gemiddelde!A:D,4,0)),"N/B",VLOOKUP(AV198,Gemiddelde!A:D,4,0)),"")</f>
        <v/>
      </c>
      <c r="AO198" s="15" t="str">
        <f>IF($AE198&lt;&gt;"",IF(ISNA(VLOOKUP(AV198,Gemiddelde!A:E,5,0)),"N/B",IF(VLOOKUP(AV198,Gemiddelde!A:E,5,0)=0,AN198,VLOOKUP(AV198,Gemiddelde!A:E,5,0))),"")</f>
        <v/>
      </c>
      <c r="AP198" s="11" t="str">
        <f>IF($AE198&lt;&gt;"",IF(ISNA(VLOOKUP($AE198,'Alle Teamleden'!Y:AD,5,0)),"N/A",VLOOKUP($AE198,'Alle Teamleden'!Y:AD,5,0)),"")</f>
        <v/>
      </c>
      <c r="AQ198" s="57"/>
      <c r="AR198" s="58"/>
      <c r="AS198" s="58"/>
      <c r="AT198" s="58"/>
      <c r="AU198" s="59"/>
      <c r="AV198" t="str">
        <f>AE198&amp;AV187</f>
        <v/>
      </c>
    </row>
    <row r="199" spans="2:48" ht="13.5" thickBot="1" x14ac:dyDescent="0.25">
      <c r="B199" t="str">
        <f>AI182&amp;" "&amp;AE182</f>
        <v xml:space="preserve"> </v>
      </c>
      <c r="C199">
        <f>AE182</f>
        <v>0</v>
      </c>
      <c r="D199" t="str">
        <f>$AH$3&amp;" "&amp;$AG182</f>
        <v xml:space="preserve"> </v>
      </c>
      <c r="E199">
        <f>AE185</f>
        <v>0</v>
      </c>
      <c r="F199" t="str">
        <f>AG185</f>
        <v/>
      </c>
      <c r="G199" t="str">
        <f>AI185</f>
        <v/>
      </c>
      <c r="H199" t="str">
        <f>AK185</f>
        <v/>
      </c>
      <c r="I199" t="str">
        <f>AN185</f>
        <v/>
      </c>
      <c r="J199" t="str">
        <f>AR185</f>
        <v/>
      </c>
      <c r="K199" t="str">
        <f>AK182</f>
        <v/>
      </c>
      <c r="L199" t="s">
        <v>46</v>
      </c>
      <c r="M199" t="str">
        <f>AM182</f>
        <v/>
      </c>
      <c r="N199" t="e">
        <f>VLOOKUP(D199,'Alle Teamleden'!F:P,11,0)</f>
        <v>#N/A</v>
      </c>
      <c r="O199">
        <f t="shared" si="112"/>
        <v>0</v>
      </c>
      <c r="P199" t="e">
        <f>VLOOKUP(O199,'Alle Teamleden'!Q:R,2,0)</f>
        <v>#N/A</v>
      </c>
      <c r="Q199" t="str">
        <f t="shared" si="113"/>
        <v/>
      </c>
      <c r="R199" t="str">
        <f t="shared" si="114"/>
        <v/>
      </c>
      <c r="S199" t="str">
        <f t="shared" si="115"/>
        <v/>
      </c>
      <c r="T199" t="str">
        <f t="shared" si="116"/>
        <v/>
      </c>
      <c r="U199" t="str">
        <f t="shared" si="117"/>
        <v/>
      </c>
      <c r="V199" t="str">
        <f t="shared" si="118"/>
        <v/>
      </c>
      <c r="W199">
        <f t="shared" si="119"/>
        <v>0</v>
      </c>
      <c r="X199" t="str">
        <f t="shared" si="120"/>
        <v/>
      </c>
      <c r="Y199" t="str">
        <f t="shared" si="121"/>
        <v/>
      </c>
      <c r="Z199" t="str">
        <f t="shared" si="122"/>
        <v/>
      </c>
      <c r="AA199" t="str">
        <f t="shared" si="123"/>
        <v/>
      </c>
      <c r="AB199" t="str">
        <f>IF(AE199&lt;&gt;"",VLOOKUP(C199,Hulpblad!B:D,3,0),"")</f>
        <v/>
      </c>
      <c r="AC199" s="4" t="str">
        <f t="shared" si="124"/>
        <v/>
      </c>
      <c r="AD199" t="str">
        <f t="shared" si="125"/>
        <v/>
      </c>
      <c r="AE199" s="28"/>
      <c r="AF199" s="13"/>
      <c r="AG199" s="89" t="str">
        <f>IF($AE199&lt;&gt;"",IF(ISNA(VLOOKUP($AE199,'Alle Teamleden'!Y:AC,2,0)),"N/A",VLOOKUP($AE199,'Alle Teamleden'!Y:AC,2,0)),"")</f>
        <v/>
      </c>
      <c r="AH199" s="91"/>
      <c r="AI199" s="92" t="str">
        <f>IF($AE199&lt;&gt;"",IF(ISNA(VLOOKUP($AE199,'Alle Teamleden'!Y:AC,3,0)),"N/A",VLOOKUP($AE199,'Alle Teamleden'!Y:AC,3,0)),"")</f>
        <v/>
      </c>
      <c r="AJ199" s="92"/>
      <c r="AK199" s="89" t="str">
        <f>IF($AE199&lt;&gt;"",IF(ISNA(VLOOKUP($AE199,'Alle Teamleden'!Y:AC,4,0)),"N/A",VLOOKUP($AE199,'Alle Teamleden'!Y:AC,4,0)),"")</f>
        <v/>
      </c>
      <c r="AL199" s="90"/>
      <c r="AM199" s="91"/>
      <c r="AN199" s="42" t="str">
        <f>IF($AE199&lt;&gt;"",IF(ISNA(VLOOKUP(AV199,Gemiddelde!A:D,4,0)),"N/B",VLOOKUP(AV199,Gemiddelde!A:D,4,0)),"")</f>
        <v/>
      </c>
      <c r="AO199" s="42" t="str">
        <f>IF($AE199&lt;&gt;"",IF(ISNA(VLOOKUP(AV199,Gemiddelde!A:E,5,0)),"N/B",IF(VLOOKUP(AV199,Gemiddelde!A:E,5,0)=0,AN199,VLOOKUP(AV199,Gemiddelde!A:E,5,0))),"")</f>
        <v/>
      </c>
      <c r="AP199" s="14" t="str">
        <f>IF($AE199&lt;&gt;"",IF(ISNA(VLOOKUP($AE199,'Alle Teamleden'!Y:AD,5,0)),"N/A",VLOOKUP($AE199,'Alle Teamleden'!Y:AD,5,0)),"")</f>
        <v/>
      </c>
      <c r="AQ199" s="60"/>
      <c r="AR199" s="61"/>
      <c r="AS199" s="61"/>
      <c r="AT199" s="61"/>
      <c r="AU199" s="62"/>
      <c r="AV199" t="str">
        <f>AE199&amp;AV187</f>
        <v/>
      </c>
    </row>
    <row r="200" spans="2:48" ht="13.5" thickBot="1" x14ac:dyDescent="0.25"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</row>
    <row r="201" spans="2:48" x14ac:dyDescent="0.2">
      <c r="AE201" s="79" t="s">
        <v>1202</v>
      </c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1"/>
    </row>
    <row r="202" spans="2:48" x14ac:dyDescent="0.2">
      <c r="AE202" s="82" t="s">
        <v>1203</v>
      </c>
      <c r="AF202" s="83"/>
      <c r="AG202" s="84" t="s">
        <v>1217</v>
      </c>
      <c r="AH202" s="83"/>
      <c r="AI202" s="85" t="s">
        <v>1227</v>
      </c>
      <c r="AJ202" s="86"/>
      <c r="AK202" s="85" t="s">
        <v>1212</v>
      </c>
      <c r="AL202" s="86"/>
      <c r="AM202" s="8" t="s">
        <v>1231</v>
      </c>
      <c r="AN202" s="9"/>
      <c r="AO202" s="85" t="s">
        <v>1223</v>
      </c>
      <c r="AP202" s="87"/>
      <c r="AQ202" s="87"/>
      <c r="AR202" s="87"/>
      <c r="AS202" s="87"/>
      <c r="AT202" s="87"/>
      <c r="AU202" s="88"/>
    </row>
    <row r="203" spans="2:48" x14ac:dyDescent="0.2">
      <c r="AE203" s="95"/>
      <c r="AF203" s="96"/>
      <c r="AG203" s="97"/>
      <c r="AH203" s="96"/>
      <c r="AI203" s="74" t="str">
        <f>IF($AE203&lt;&gt;"",VLOOKUP($AE203,Hulpblad!B:C,2,0),"")</f>
        <v/>
      </c>
      <c r="AJ203" s="75"/>
      <c r="AK203" s="93" t="str">
        <f>IF(AG203&lt;&gt;"",VLOOKUP(($AH$3&amp;" "&amp;AG203),'Alle Teamleden'!F:O,8,0),"")</f>
        <v/>
      </c>
      <c r="AL203" s="94"/>
      <c r="AM203" s="93" t="str">
        <f>IF(AG203&lt;&gt;"",VLOOKUP(($AH$3&amp;" "&amp;AG203),'Alle Teamleden'!F:O,10,0),"")</f>
        <v/>
      </c>
      <c r="AN203" s="94"/>
      <c r="AO203" s="97"/>
      <c r="AP203" s="127"/>
      <c r="AQ203" s="127"/>
      <c r="AR203" s="127"/>
      <c r="AS203" s="127"/>
      <c r="AT203" s="127"/>
      <c r="AU203" s="128"/>
    </row>
    <row r="204" spans="2:48" x14ac:dyDescent="0.2">
      <c r="AE204" s="107" t="s">
        <v>1204</v>
      </c>
      <c r="AF204" s="108"/>
      <c r="AG204" s="108"/>
      <c r="AH204" s="109"/>
      <c r="AI204" s="74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110"/>
    </row>
    <row r="205" spans="2:48" x14ac:dyDescent="0.2">
      <c r="AE205" s="72" t="s">
        <v>1205</v>
      </c>
      <c r="AF205" s="73"/>
      <c r="AG205" s="73" t="s">
        <v>1206</v>
      </c>
      <c r="AH205" s="73"/>
      <c r="AI205" s="73" t="s">
        <v>1208</v>
      </c>
      <c r="AJ205" s="73"/>
      <c r="AK205" s="73" t="s">
        <v>1207</v>
      </c>
      <c r="AL205" s="73"/>
      <c r="AM205" s="73"/>
      <c r="AN205" s="73" t="s">
        <v>1209</v>
      </c>
      <c r="AO205" s="73"/>
      <c r="AP205" s="73" t="s">
        <v>1210</v>
      </c>
      <c r="AQ205" s="73"/>
      <c r="AR205" s="111" t="s">
        <v>1211</v>
      </c>
      <c r="AS205" s="111"/>
      <c r="AT205" s="111"/>
      <c r="AU205" s="112"/>
    </row>
    <row r="206" spans="2:48" x14ac:dyDescent="0.2">
      <c r="AE206" s="27"/>
      <c r="AF206" s="41"/>
      <c r="AG206" s="76" t="str">
        <f>IF($AE206&lt;&gt;"",IF(ISNA(VLOOKUP($AE206,'Alle Teamleden'!G:L,2,0)),VLOOKUP($AE206,'Alle Teamleden'!Y:AB,2,0),VLOOKUP($AE206,'Alle Teamleden'!G:L,2,0)),"")</f>
        <v/>
      </c>
      <c r="AH206" s="76"/>
      <c r="AI206" s="76" t="str">
        <f>IF($AE206&lt;&gt;"",IF(ISNA(VLOOKUP($AE206,'Alle Teamleden'!G:L,3,0)),VLOOKUP($AE206,'Alle Teamleden'!Y:AB,3,0),VLOOKUP($AE206,'Alle Teamleden'!G:L,3,0)),"")</f>
        <v/>
      </c>
      <c r="AJ206" s="76"/>
      <c r="AK206" s="76" t="str">
        <f>IF($AE206&lt;&gt;"",IF(ISNA(VLOOKUP($AE206,'Alle Teamleden'!G:L,4,0)),VLOOKUP($AE206,'Alle Teamleden'!Y:AB,4,0),VLOOKUP($AE206,'Alle Teamleden'!G:L,4,0)),"")</f>
        <v/>
      </c>
      <c r="AL206" s="76"/>
      <c r="AM206" s="76"/>
      <c r="AN206" s="66" t="str">
        <f>IF($AE206&lt;&gt;"",IF(ISNA(VLOOKUP($AE206,'Alle Teamleden'!G:L,5,0)),VLOOKUP($AE206,'Alle Teamleden'!Y:AB,5,0),VLOOKUP($AE206,'Alle Teamleden'!G:L,5,0)),"")</f>
        <v/>
      </c>
      <c r="AO206" s="66"/>
      <c r="AP206" s="66"/>
      <c r="AQ206" s="66"/>
      <c r="AR206" s="67" t="str">
        <f>IF($AE206&lt;&gt;"",IF(ISNA(VLOOKUP($AE206,'Alle Teamleden'!G:L,6,0)),VLOOKUP($AE206,'Alle Teamleden'!Y:AB,6,0),VLOOKUP($AE206,'Alle Teamleden'!G:L,6,0)),"")</f>
        <v/>
      </c>
      <c r="AS206" s="67"/>
      <c r="AT206" s="67"/>
      <c r="AU206" s="68"/>
    </row>
    <row r="207" spans="2:48" x14ac:dyDescent="0.2">
      <c r="AE207" s="69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1"/>
    </row>
    <row r="208" spans="2:48" ht="38.25" x14ac:dyDescent="0.2">
      <c r="AE208" s="72" t="s">
        <v>1213</v>
      </c>
      <c r="AF208" s="73"/>
      <c r="AG208" s="73" t="s">
        <v>1214</v>
      </c>
      <c r="AH208" s="73"/>
      <c r="AI208" s="73" t="s">
        <v>1215</v>
      </c>
      <c r="AJ208" s="73"/>
      <c r="AK208" s="73" t="s">
        <v>1216</v>
      </c>
      <c r="AL208" s="73"/>
      <c r="AM208" s="73"/>
      <c r="AN208" s="43" t="s">
        <v>2058</v>
      </c>
      <c r="AO208" s="43" t="s">
        <v>2059</v>
      </c>
      <c r="AP208" s="7" t="s">
        <v>1228</v>
      </c>
      <c r="AQ208" s="63" t="s">
        <v>2062</v>
      </c>
      <c r="AR208" s="64"/>
      <c r="AS208" s="64"/>
      <c r="AT208" s="64"/>
      <c r="AU208" s="65"/>
      <c r="AV208" t="str">
        <f>$AI203</f>
        <v/>
      </c>
    </row>
    <row r="209" spans="2:48" x14ac:dyDescent="0.2">
      <c r="B209" t="str">
        <f>AI203&amp;" "&amp;AE203</f>
        <v xml:space="preserve"> </v>
      </c>
      <c r="C209">
        <f>AE203</f>
        <v>0</v>
      </c>
      <c r="D209" t="str">
        <f>$AH$3&amp;" "&amp;$AG203</f>
        <v xml:space="preserve"> </v>
      </c>
      <c r="E209">
        <f>AE206</f>
        <v>0</v>
      </c>
      <c r="F209" t="str">
        <f>AG206</f>
        <v/>
      </c>
      <c r="G209" t="str">
        <f>AI206</f>
        <v/>
      </c>
      <c r="H209" t="str">
        <f>AK206</f>
        <v/>
      </c>
      <c r="I209" t="str">
        <f>AN206</f>
        <v/>
      </c>
      <c r="J209" t="str">
        <f>AR206</f>
        <v/>
      </c>
      <c r="K209" t="str">
        <f>AK203</f>
        <v/>
      </c>
      <c r="L209" t="s">
        <v>46</v>
      </c>
      <c r="M209" t="str">
        <f>AM203</f>
        <v/>
      </c>
      <c r="N209" t="e">
        <f>VLOOKUP(D209,'Alle Teamleden'!F:P,11,0)</f>
        <v>#N/A</v>
      </c>
      <c r="O209">
        <f>$AG$2</f>
        <v>0</v>
      </c>
      <c r="P209" t="e">
        <f>VLOOKUP(O209,'Alle Teamleden'!Q:R,2,0)</f>
        <v>#N/A</v>
      </c>
      <c r="Q209" t="str">
        <f>$AE$5</f>
        <v/>
      </c>
      <c r="R209" t="str">
        <f>$AI$5</f>
        <v/>
      </c>
      <c r="S209" t="str">
        <f>$AM$5</f>
        <v/>
      </c>
      <c r="T209" t="str">
        <f>$AN$5</f>
        <v/>
      </c>
      <c r="U209" t="str">
        <f>$AO$5</f>
        <v/>
      </c>
      <c r="V209" t="str">
        <f>$AR$5</f>
        <v/>
      </c>
      <c r="W209">
        <f>AE209</f>
        <v>0</v>
      </c>
      <c r="X209" t="str">
        <f>AG209</f>
        <v/>
      </c>
      <c r="Y209" t="str">
        <f>AI209</f>
        <v/>
      </c>
      <c r="Z209" t="str">
        <f>AK209</f>
        <v/>
      </c>
      <c r="AA209" t="str">
        <f>AO209</f>
        <v/>
      </c>
      <c r="AB209" t="str">
        <f>IF(AE209&lt;&gt;"",VLOOKUP(C209,Hulpblad!B:D,3,0),"")</f>
        <v/>
      </c>
      <c r="AC209" s="4" t="str">
        <f>AN209</f>
        <v/>
      </c>
      <c r="AD209" t="str">
        <f>AP209</f>
        <v/>
      </c>
      <c r="AE209" s="27"/>
      <c r="AF209" s="12"/>
      <c r="AG209" s="74" t="str">
        <f>IF($AE209&lt;&gt;"",IF(ISNA(VLOOKUP($AE209,'Alle Teamleden'!Y:AC,2,0)),"N/A",VLOOKUP($AE209,'Alle Teamleden'!Y:AC,2,0)),"")</f>
        <v/>
      </c>
      <c r="AH209" s="75"/>
      <c r="AI209" s="76" t="str">
        <f>IF($AE209&lt;&gt;"",IF(ISNA(VLOOKUP($AE209,'Alle Teamleden'!Y:AC,3,0)),"N/A",VLOOKUP($AE209,'Alle Teamleden'!Y:AC,3,0)),"")</f>
        <v/>
      </c>
      <c r="AJ209" s="76"/>
      <c r="AK209" s="74" t="str">
        <f>IF($AE209&lt;&gt;"",IF(ISNA(VLOOKUP($AE209,'Alle Teamleden'!Y:AC,4,0)),"N/A",VLOOKUP($AE209,'Alle Teamleden'!Y:AC,4,0)),"")</f>
        <v/>
      </c>
      <c r="AL209" s="77"/>
      <c r="AM209" s="75"/>
      <c r="AN209" s="15" t="str">
        <f>IF($AE209&lt;&gt;"",IF(ISNA(VLOOKUP(AV209,Gemiddelde!A:D,4,0)),"N/B",VLOOKUP(AV209,Gemiddelde!A:D,4,0)),"")</f>
        <v/>
      </c>
      <c r="AO209" s="15" t="str">
        <f>IF($AE209&lt;&gt;"",IF(ISNA(VLOOKUP(AV209,Gemiddelde!A:E,5,0)),"N/B",IF(VLOOKUP(AV209,Gemiddelde!A:E,5,0)=0,AN209,VLOOKUP(AV209,Gemiddelde!A:E,5,0))),"")</f>
        <v/>
      </c>
      <c r="AP209" s="11" t="str">
        <f>IF($AE209&lt;&gt;"",IF(ISNA(VLOOKUP($AE209,'Alle Teamleden'!Y:AD,5,0)),"N/A",VLOOKUP($AE209,'Alle Teamleden'!Y:AD,5,0)),"")</f>
        <v/>
      </c>
      <c r="AQ209" s="57"/>
      <c r="AR209" s="58"/>
      <c r="AS209" s="58"/>
      <c r="AT209" s="58"/>
      <c r="AU209" s="59"/>
      <c r="AV209" t="str">
        <f>AE209&amp;AV208</f>
        <v/>
      </c>
    </row>
    <row r="210" spans="2:48" x14ac:dyDescent="0.2">
      <c r="B210" t="str">
        <f>AI203&amp;" "&amp;AE203</f>
        <v xml:space="preserve"> </v>
      </c>
      <c r="C210">
        <f>AE203</f>
        <v>0</v>
      </c>
      <c r="D210" t="str">
        <f>$AH$3&amp;" "&amp;$AG203</f>
        <v xml:space="preserve"> </v>
      </c>
      <c r="E210">
        <f>AE206</f>
        <v>0</v>
      </c>
      <c r="F210" t="str">
        <f>AG206</f>
        <v/>
      </c>
      <c r="G210" t="str">
        <f>AI206</f>
        <v/>
      </c>
      <c r="H210" t="str">
        <f>AK206</f>
        <v/>
      </c>
      <c r="I210" t="str">
        <f>AN206</f>
        <v/>
      </c>
      <c r="J210" t="str">
        <f>AR206</f>
        <v/>
      </c>
      <c r="K210" t="str">
        <f>AK203</f>
        <v/>
      </c>
      <c r="L210" t="s">
        <v>46</v>
      </c>
      <c r="M210" t="str">
        <f>AM203</f>
        <v/>
      </c>
      <c r="N210" t="e">
        <f>VLOOKUP(D210,'Alle Teamleden'!F:P,11,0)</f>
        <v>#N/A</v>
      </c>
      <c r="O210">
        <f t="shared" ref="O210:O220" si="126">$AG$2</f>
        <v>0</v>
      </c>
      <c r="P210" t="e">
        <f>VLOOKUP(O210,'Alle Teamleden'!Q:R,2,0)</f>
        <v>#N/A</v>
      </c>
      <c r="Q210" t="str">
        <f t="shared" ref="Q210:Q220" si="127">$AE$5</f>
        <v/>
      </c>
      <c r="R210" t="str">
        <f t="shared" ref="R210:R220" si="128">$AI$5</f>
        <v/>
      </c>
      <c r="S210" t="str">
        <f t="shared" ref="S210:S220" si="129">$AM$5</f>
        <v/>
      </c>
      <c r="T210" t="str">
        <f t="shared" ref="T210:T220" si="130">$AN$5</f>
        <v/>
      </c>
      <c r="U210" t="str">
        <f t="shared" ref="U210:U220" si="131">$AO$5</f>
        <v/>
      </c>
      <c r="V210" t="str">
        <f t="shared" ref="V210:V220" si="132">$AR$5</f>
        <v/>
      </c>
      <c r="W210">
        <f t="shared" ref="W210:W220" si="133">AE210</f>
        <v>0</v>
      </c>
      <c r="X210" t="str">
        <f t="shared" ref="X210:X220" si="134">AG210</f>
        <v/>
      </c>
      <c r="Y210" t="str">
        <f t="shared" ref="Y210:Y220" si="135">AI210</f>
        <v/>
      </c>
      <c r="Z210" t="str">
        <f t="shared" ref="Z210:Z220" si="136">AK210</f>
        <v/>
      </c>
      <c r="AA210" t="str">
        <f t="shared" ref="AA210:AA220" si="137">AO210</f>
        <v/>
      </c>
      <c r="AB210" t="str">
        <f>IF(AE210&lt;&gt;"",VLOOKUP(C210,Hulpblad!B:D,3,0),"")</f>
        <v/>
      </c>
      <c r="AC210" s="4" t="str">
        <f t="shared" ref="AC210:AC220" si="138">AN210</f>
        <v/>
      </c>
      <c r="AD210" t="str">
        <f t="shared" ref="AD210:AD220" si="139">AP210</f>
        <v/>
      </c>
      <c r="AE210" s="27"/>
      <c r="AF210" s="12"/>
      <c r="AG210" s="74" t="str">
        <f>IF($AE210&lt;&gt;"",IF(ISNA(VLOOKUP($AE210,'Alle Teamleden'!Y:AC,2,0)),"N/A",VLOOKUP($AE210,'Alle Teamleden'!Y:AC,2,0)),"")</f>
        <v/>
      </c>
      <c r="AH210" s="75"/>
      <c r="AI210" s="76" t="str">
        <f>IF($AE210&lt;&gt;"",IF(ISNA(VLOOKUP($AE210,'Alle Teamleden'!Y:AC,3,0)),"N/A",VLOOKUP($AE210,'Alle Teamleden'!Y:AC,3,0)),"")</f>
        <v/>
      </c>
      <c r="AJ210" s="76"/>
      <c r="AK210" s="74" t="str">
        <f>IF($AE210&lt;&gt;"",IF(ISNA(VLOOKUP($AE210,'Alle Teamleden'!Y:AC,4,0)),"N/A",VLOOKUP($AE210,'Alle Teamleden'!Y:AC,4,0)),"")</f>
        <v/>
      </c>
      <c r="AL210" s="77"/>
      <c r="AM210" s="75"/>
      <c r="AN210" s="15" t="str">
        <f>IF($AE210&lt;&gt;"",IF(ISNA(VLOOKUP(AV210,Gemiddelde!A:D,4,0)),"N/B",VLOOKUP(AV210,Gemiddelde!A:D,4,0)),"")</f>
        <v/>
      </c>
      <c r="AO210" s="15" t="str">
        <f>IF($AE210&lt;&gt;"",IF(ISNA(VLOOKUP(AV210,Gemiddelde!A:E,5,0)),"N/B",IF(VLOOKUP(AV210,Gemiddelde!A:E,5,0)=0,AN210,VLOOKUP(AV210,Gemiddelde!A:E,5,0))),"")</f>
        <v/>
      </c>
      <c r="AP210" s="11" t="str">
        <f>IF($AE210&lt;&gt;"",IF(ISNA(VLOOKUP($AE210,'Alle Teamleden'!Y:AD,5,0)),"N/A",VLOOKUP($AE210,'Alle Teamleden'!Y:AD,5,0)),"")</f>
        <v/>
      </c>
      <c r="AQ210" s="57"/>
      <c r="AR210" s="58"/>
      <c r="AS210" s="58"/>
      <c r="AT210" s="58"/>
      <c r="AU210" s="59"/>
      <c r="AV210" t="str">
        <f>AE210&amp;AV208</f>
        <v/>
      </c>
    </row>
    <row r="211" spans="2:48" x14ac:dyDescent="0.2">
      <c r="B211" t="str">
        <f>AI203&amp;" "&amp;AE203</f>
        <v xml:space="preserve"> </v>
      </c>
      <c r="C211">
        <f>AE203</f>
        <v>0</v>
      </c>
      <c r="D211" t="str">
        <f>$AH$3&amp;" "&amp;$AG203</f>
        <v xml:space="preserve"> </v>
      </c>
      <c r="E211">
        <f>AE206</f>
        <v>0</v>
      </c>
      <c r="F211" t="str">
        <f>AG206</f>
        <v/>
      </c>
      <c r="G211" t="str">
        <f>AI206</f>
        <v/>
      </c>
      <c r="H211" t="str">
        <f>AK206</f>
        <v/>
      </c>
      <c r="I211" t="str">
        <f>AN206</f>
        <v/>
      </c>
      <c r="J211" t="str">
        <f>AR206</f>
        <v/>
      </c>
      <c r="K211" t="str">
        <f>AK203</f>
        <v/>
      </c>
      <c r="L211" t="s">
        <v>46</v>
      </c>
      <c r="M211" t="str">
        <f>AM203</f>
        <v/>
      </c>
      <c r="N211" t="e">
        <f>VLOOKUP(D211,'Alle Teamleden'!F:P,11,0)</f>
        <v>#N/A</v>
      </c>
      <c r="O211">
        <f t="shared" si="126"/>
        <v>0</v>
      </c>
      <c r="P211" t="e">
        <f>VLOOKUP(O211,'Alle Teamleden'!Q:R,2,0)</f>
        <v>#N/A</v>
      </c>
      <c r="Q211" t="str">
        <f t="shared" si="127"/>
        <v/>
      </c>
      <c r="R211" t="str">
        <f t="shared" si="128"/>
        <v/>
      </c>
      <c r="S211" t="str">
        <f t="shared" si="129"/>
        <v/>
      </c>
      <c r="T211" t="str">
        <f t="shared" si="130"/>
        <v/>
      </c>
      <c r="U211" t="str">
        <f t="shared" si="131"/>
        <v/>
      </c>
      <c r="V211" t="str">
        <f t="shared" si="132"/>
        <v/>
      </c>
      <c r="W211">
        <f t="shared" si="133"/>
        <v>0</v>
      </c>
      <c r="X211" t="str">
        <f t="shared" si="134"/>
        <v/>
      </c>
      <c r="Y211" t="str">
        <f t="shared" si="135"/>
        <v/>
      </c>
      <c r="Z211" t="str">
        <f t="shared" si="136"/>
        <v/>
      </c>
      <c r="AA211" t="str">
        <f t="shared" si="137"/>
        <v/>
      </c>
      <c r="AB211" t="str">
        <f>IF(AE211&lt;&gt;"",VLOOKUP(C211,Hulpblad!B:D,3,0),"")</f>
        <v/>
      </c>
      <c r="AC211" s="4" t="str">
        <f t="shared" si="138"/>
        <v/>
      </c>
      <c r="AD211" t="str">
        <f t="shared" si="139"/>
        <v/>
      </c>
      <c r="AE211" s="27"/>
      <c r="AF211" s="12"/>
      <c r="AG211" s="74" t="str">
        <f>IF($AE211&lt;&gt;"",IF(ISNA(VLOOKUP($AE211,'Alle Teamleden'!Y:AC,2,0)),"N/A",VLOOKUP($AE211,'Alle Teamleden'!Y:AC,2,0)),"")</f>
        <v/>
      </c>
      <c r="AH211" s="75"/>
      <c r="AI211" s="76" t="str">
        <f>IF($AE211&lt;&gt;"",IF(ISNA(VLOOKUP($AE211,'Alle Teamleden'!Y:AC,3,0)),"N/A",VLOOKUP($AE211,'Alle Teamleden'!Y:AC,3,0)),"")</f>
        <v/>
      </c>
      <c r="AJ211" s="76"/>
      <c r="AK211" s="74" t="str">
        <f>IF($AE211&lt;&gt;"",IF(ISNA(VLOOKUP($AE211,'Alle Teamleden'!Y:AC,4,0)),"N/A",VLOOKUP($AE211,'Alle Teamleden'!Y:AC,4,0)),"")</f>
        <v/>
      </c>
      <c r="AL211" s="77"/>
      <c r="AM211" s="75"/>
      <c r="AN211" s="15" t="str">
        <f>IF($AE211&lt;&gt;"",IF(ISNA(VLOOKUP(AV211,Gemiddelde!A:D,4,0)),"N/B",VLOOKUP(AV211,Gemiddelde!A:D,4,0)),"")</f>
        <v/>
      </c>
      <c r="AO211" s="15" t="str">
        <f>IF($AE211&lt;&gt;"",IF(ISNA(VLOOKUP(AV211,Gemiddelde!A:E,5,0)),"N/B",IF(VLOOKUP(AV211,Gemiddelde!A:E,5,0)=0,AN211,VLOOKUP(AV211,Gemiddelde!A:E,5,0))),"")</f>
        <v/>
      </c>
      <c r="AP211" s="11" t="str">
        <f>IF($AE211&lt;&gt;"",IF(ISNA(VLOOKUP($AE211,'Alle Teamleden'!Y:AD,5,0)),"N/A",VLOOKUP($AE211,'Alle Teamleden'!Y:AD,5,0)),"")</f>
        <v/>
      </c>
      <c r="AQ211" s="57"/>
      <c r="AR211" s="58"/>
      <c r="AS211" s="58"/>
      <c r="AT211" s="58"/>
      <c r="AU211" s="59"/>
      <c r="AV211" t="str">
        <f>AE211&amp;AV208</f>
        <v/>
      </c>
    </row>
    <row r="212" spans="2:48" x14ac:dyDescent="0.2">
      <c r="B212" t="str">
        <f>AI203&amp;" "&amp;AE203</f>
        <v xml:space="preserve"> </v>
      </c>
      <c r="C212">
        <f>AE203</f>
        <v>0</v>
      </c>
      <c r="D212" t="str">
        <f>$AH$3&amp;" "&amp;$AG203</f>
        <v xml:space="preserve"> </v>
      </c>
      <c r="E212">
        <f>AE206</f>
        <v>0</v>
      </c>
      <c r="F212" t="str">
        <f>AG206</f>
        <v/>
      </c>
      <c r="G212" t="str">
        <f>AI206</f>
        <v/>
      </c>
      <c r="H212" t="str">
        <f>AK206</f>
        <v/>
      </c>
      <c r="I212" t="str">
        <f>AN206</f>
        <v/>
      </c>
      <c r="J212" t="str">
        <f>AR206</f>
        <v/>
      </c>
      <c r="K212" t="str">
        <f>AK203</f>
        <v/>
      </c>
      <c r="L212" t="s">
        <v>46</v>
      </c>
      <c r="M212" t="str">
        <f>AM203</f>
        <v/>
      </c>
      <c r="N212" t="e">
        <f>VLOOKUP(D212,'Alle Teamleden'!F:P,11,0)</f>
        <v>#N/A</v>
      </c>
      <c r="O212">
        <f t="shared" si="126"/>
        <v>0</v>
      </c>
      <c r="P212" t="e">
        <f>VLOOKUP(O212,'Alle Teamleden'!Q:R,2,0)</f>
        <v>#N/A</v>
      </c>
      <c r="Q212" t="str">
        <f t="shared" si="127"/>
        <v/>
      </c>
      <c r="R212" t="str">
        <f t="shared" si="128"/>
        <v/>
      </c>
      <c r="S212" t="str">
        <f t="shared" si="129"/>
        <v/>
      </c>
      <c r="T212" t="str">
        <f t="shared" si="130"/>
        <v/>
      </c>
      <c r="U212" t="str">
        <f t="shared" si="131"/>
        <v/>
      </c>
      <c r="V212" t="str">
        <f t="shared" si="132"/>
        <v/>
      </c>
      <c r="W212">
        <f t="shared" si="133"/>
        <v>0</v>
      </c>
      <c r="X212" t="str">
        <f t="shared" si="134"/>
        <v/>
      </c>
      <c r="Y212" t="str">
        <f t="shared" si="135"/>
        <v/>
      </c>
      <c r="Z212" t="str">
        <f t="shared" si="136"/>
        <v/>
      </c>
      <c r="AA212" t="str">
        <f t="shared" si="137"/>
        <v/>
      </c>
      <c r="AB212" t="str">
        <f>IF(AE212&lt;&gt;"",VLOOKUP(C212,Hulpblad!B:D,3,0),"")</f>
        <v/>
      </c>
      <c r="AC212" s="4" t="str">
        <f t="shared" si="138"/>
        <v/>
      </c>
      <c r="AD212" t="str">
        <f t="shared" si="139"/>
        <v/>
      </c>
      <c r="AE212" s="27"/>
      <c r="AF212" s="12"/>
      <c r="AG212" s="74" t="str">
        <f>IF($AE212&lt;&gt;"",IF(ISNA(VLOOKUP($AE212,'Alle Teamleden'!Y:AC,2,0)),"N/A",VLOOKUP($AE212,'Alle Teamleden'!Y:AC,2,0)),"")</f>
        <v/>
      </c>
      <c r="AH212" s="75"/>
      <c r="AI212" s="76" t="str">
        <f>IF($AE212&lt;&gt;"",IF(ISNA(VLOOKUP($AE212,'Alle Teamleden'!Y:AC,3,0)),"N/A",VLOOKUP($AE212,'Alle Teamleden'!Y:AC,3,0)),"")</f>
        <v/>
      </c>
      <c r="AJ212" s="76"/>
      <c r="AK212" s="74" t="str">
        <f>IF($AE212&lt;&gt;"",IF(ISNA(VLOOKUP($AE212,'Alle Teamleden'!Y:AC,4,0)),"N/A",VLOOKUP($AE212,'Alle Teamleden'!Y:AC,4,0)),"")</f>
        <v/>
      </c>
      <c r="AL212" s="77"/>
      <c r="AM212" s="75"/>
      <c r="AN212" s="15" t="str">
        <f>IF($AE212&lt;&gt;"",IF(ISNA(VLOOKUP(AV212,Gemiddelde!A:D,4,0)),"N/B",VLOOKUP(AV212,Gemiddelde!A:D,4,0)),"")</f>
        <v/>
      </c>
      <c r="AO212" s="15" t="str">
        <f>IF($AE212&lt;&gt;"",IF(ISNA(VLOOKUP(AV212,Gemiddelde!A:E,5,0)),"N/B",IF(VLOOKUP(AV212,Gemiddelde!A:E,5,0)=0,AN212,VLOOKUP(AV212,Gemiddelde!A:E,5,0))),"")</f>
        <v/>
      </c>
      <c r="AP212" s="11" t="str">
        <f>IF($AE212&lt;&gt;"",IF(ISNA(VLOOKUP($AE212,'Alle Teamleden'!Y:AD,5,0)),"N/A",VLOOKUP($AE212,'Alle Teamleden'!Y:AD,5,0)),"")</f>
        <v/>
      </c>
      <c r="AQ212" s="57"/>
      <c r="AR212" s="58"/>
      <c r="AS212" s="58"/>
      <c r="AT212" s="58"/>
      <c r="AU212" s="59"/>
      <c r="AV212" t="str">
        <f>AE212&amp;AV208</f>
        <v/>
      </c>
    </row>
    <row r="213" spans="2:48" x14ac:dyDescent="0.2">
      <c r="B213" t="str">
        <f>AI203&amp;" "&amp;AE203</f>
        <v xml:space="preserve"> </v>
      </c>
      <c r="C213">
        <f>AE203</f>
        <v>0</v>
      </c>
      <c r="D213" t="str">
        <f>$AH$3&amp;" "&amp;$AG203</f>
        <v xml:space="preserve"> </v>
      </c>
      <c r="E213">
        <f>AE206</f>
        <v>0</v>
      </c>
      <c r="F213" t="str">
        <f>AG206</f>
        <v/>
      </c>
      <c r="G213" t="str">
        <f>AI206</f>
        <v/>
      </c>
      <c r="H213" t="str">
        <f>AK206</f>
        <v/>
      </c>
      <c r="I213" t="str">
        <f>AN206</f>
        <v/>
      </c>
      <c r="J213" t="str">
        <f>AR206</f>
        <v/>
      </c>
      <c r="K213" t="str">
        <f>AK203</f>
        <v/>
      </c>
      <c r="L213" t="s">
        <v>46</v>
      </c>
      <c r="M213" t="str">
        <f>AM203</f>
        <v/>
      </c>
      <c r="N213" t="e">
        <f>VLOOKUP(D213,'Alle Teamleden'!F:P,11,0)</f>
        <v>#N/A</v>
      </c>
      <c r="O213">
        <f t="shared" si="126"/>
        <v>0</v>
      </c>
      <c r="P213" t="e">
        <f>VLOOKUP(O213,'Alle Teamleden'!Q:R,2,0)</f>
        <v>#N/A</v>
      </c>
      <c r="Q213" t="str">
        <f t="shared" si="127"/>
        <v/>
      </c>
      <c r="R213" t="str">
        <f t="shared" si="128"/>
        <v/>
      </c>
      <c r="S213" t="str">
        <f t="shared" si="129"/>
        <v/>
      </c>
      <c r="T213" t="str">
        <f t="shared" si="130"/>
        <v/>
      </c>
      <c r="U213" t="str">
        <f t="shared" si="131"/>
        <v/>
      </c>
      <c r="V213" t="str">
        <f t="shared" si="132"/>
        <v/>
      </c>
      <c r="W213">
        <f t="shared" si="133"/>
        <v>0</v>
      </c>
      <c r="X213" t="str">
        <f t="shared" si="134"/>
        <v/>
      </c>
      <c r="Y213" t="str">
        <f t="shared" si="135"/>
        <v/>
      </c>
      <c r="Z213" t="str">
        <f t="shared" si="136"/>
        <v/>
      </c>
      <c r="AA213" t="str">
        <f t="shared" si="137"/>
        <v/>
      </c>
      <c r="AB213" t="str">
        <f>IF(AE213&lt;&gt;"",VLOOKUP(C213,Hulpblad!B:D,3,0),"")</f>
        <v/>
      </c>
      <c r="AC213" s="4" t="str">
        <f t="shared" si="138"/>
        <v/>
      </c>
      <c r="AD213" t="str">
        <f t="shared" si="139"/>
        <v/>
      </c>
      <c r="AE213" s="27"/>
      <c r="AF213" s="12"/>
      <c r="AG213" s="74" t="str">
        <f>IF($AE213&lt;&gt;"",IF(ISNA(VLOOKUP($AE213,'Alle Teamleden'!Y:AC,2,0)),"N/A",VLOOKUP($AE213,'Alle Teamleden'!Y:AC,2,0)),"")</f>
        <v/>
      </c>
      <c r="AH213" s="75"/>
      <c r="AI213" s="76" t="str">
        <f>IF($AE213&lt;&gt;"",IF(ISNA(VLOOKUP($AE213,'Alle Teamleden'!Y:AC,3,0)),"N/A",VLOOKUP($AE213,'Alle Teamleden'!Y:AC,3,0)),"")</f>
        <v/>
      </c>
      <c r="AJ213" s="76"/>
      <c r="AK213" s="74" t="str">
        <f>IF($AE213&lt;&gt;"",IF(ISNA(VLOOKUP($AE213,'Alle Teamleden'!Y:AC,4,0)),"N/A",VLOOKUP($AE213,'Alle Teamleden'!Y:AC,4,0)),"")</f>
        <v/>
      </c>
      <c r="AL213" s="77"/>
      <c r="AM213" s="75"/>
      <c r="AN213" s="15" t="str">
        <f>IF($AE213&lt;&gt;"",IF(ISNA(VLOOKUP(AV213,Gemiddelde!A:D,4,0)),"N/B",VLOOKUP(AV213,Gemiddelde!A:D,4,0)),"")</f>
        <v/>
      </c>
      <c r="AO213" s="15" t="str">
        <f>IF($AE213&lt;&gt;"",IF(ISNA(VLOOKUP(AV213,Gemiddelde!A:E,5,0)),"N/B",IF(VLOOKUP(AV213,Gemiddelde!A:E,5,0)=0,AN213,VLOOKUP(AV213,Gemiddelde!A:E,5,0))),"")</f>
        <v/>
      </c>
      <c r="AP213" s="11" t="str">
        <f>IF($AE213&lt;&gt;"",IF(ISNA(VLOOKUP($AE213,'Alle Teamleden'!Y:AD,5,0)),"N/A",VLOOKUP($AE213,'Alle Teamleden'!Y:AD,5,0)),"")</f>
        <v/>
      </c>
      <c r="AQ213" s="57"/>
      <c r="AR213" s="58"/>
      <c r="AS213" s="58"/>
      <c r="AT213" s="58"/>
      <c r="AU213" s="59"/>
      <c r="AV213" t="str">
        <f>AE213&amp;AV208</f>
        <v/>
      </c>
    </row>
    <row r="214" spans="2:48" x14ac:dyDescent="0.2">
      <c r="B214" t="str">
        <f>AI203&amp;" "&amp;AE203</f>
        <v xml:space="preserve"> </v>
      </c>
      <c r="C214">
        <f>AE203</f>
        <v>0</v>
      </c>
      <c r="D214" t="str">
        <f>$AH$3&amp;" "&amp;$AG203</f>
        <v xml:space="preserve"> </v>
      </c>
      <c r="E214">
        <f>AE206</f>
        <v>0</v>
      </c>
      <c r="F214" t="str">
        <f>AG206</f>
        <v/>
      </c>
      <c r="G214" t="str">
        <f>AI206</f>
        <v/>
      </c>
      <c r="H214" t="str">
        <f>AK206</f>
        <v/>
      </c>
      <c r="I214" t="str">
        <f>AN206</f>
        <v/>
      </c>
      <c r="J214" t="str">
        <f>AR206</f>
        <v/>
      </c>
      <c r="K214" t="str">
        <f>AK203</f>
        <v/>
      </c>
      <c r="L214" t="s">
        <v>46</v>
      </c>
      <c r="M214" t="str">
        <f>AM203</f>
        <v/>
      </c>
      <c r="N214" t="e">
        <f>VLOOKUP(D214,'Alle Teamleden'!F:P,11,0)</f>
        <v>#N/A</v>
      </c>
      <c r="O214">
        <f t="shared" si="126"/>
        <v>0</v>
      </c>
      <c r="P214" t="e">
        <f>VLOOKUP(O214,'Alle Teamleden'!Q:R,2,0)</f>
        <v>#N/A</v>
      </c>
      <c r="Q214" t="str">
        <f t="shared" si="127"/>
        <v/>
      </c>
      <c r="R214" t="str">
        <f t="shared" si="128"/>
        <v/>
      </c>
      <c r="S214" t="str">
        <f t="shared" si="129"/>
        <v/>
      </c>
      <c r="T214" t="str">
        <f t="shared" si="130"/>
        <v/>
      </c>
      <c r="U214" t="str">
        <f t="shared" si="131"/>
        <v/>
      </c>
      <c r="V214" t="str">
        <f t="shared" si="132"/>
        <v/>
      </c>
      <c r="W214">
        <f t="shared" si="133"/>
        <v>0</v>
      </c>
      <c r="X214" t="str">
        <f t="shared" si="134"/>
        <v/>
      </c>
      <c r="Y214" t="str">
        <f t="shared" si="135"/>
        <v/>
      </c>
      <c r="Z214" t="str">
        <f t="shared" si="136"/>
        <v/>
      </c>
      <c r="AA214" t="str">
        <f t="shared" si="137"/>
        <v/>
      </c>
      <c r="AB214" t="str">
        <f>IF(AE214&lt;&gt;"",VLOOKUP(C214,Hulpblad!B:D,3,0),"")</f>
        <v/>
      </c>
      <c r="AC214" s="4" t="str">
        <f t="shared" si="138"/>
        <v/>
      </c>
      <c r="AD214" t="str">
        <f t="shared" si="139"/>
        <v/>
      </c>
      <c r="AE214" s="27"/>
      <c r="AF214" s="12"/>
      <c r="AG214" s="74" t="str">
        <f>IF($AE214&lt;&gt;"",IF(ISNA(VLOOKUP($AE214,'Alle Teamleden'!Y:AC,2,0)),"N/A",VLOOKUP($AE214,'Alle Teamleden'!Y:AC,2,0)),"")</f>
        <v/>
      </c>
      <c r="AH214" s="75"/>
      <c r="AI214" s="76" t="str">
        <f>IF($AE214&lt;&gt;"",IF(ISNA(VLOOKUP($AE214,'Alle Teamleden'!Y:AC,3,0)),"N/A",VLOOKUP($AE214,'Alle Teamleden'!Y:AC,3,0)),"")</f>
        <v/>
      </c>
      <c r="AJ214" s="76"/>
      <c r="AK214" s="74" t="str">
        <f>IF($AE214&lt;&gt;"",IF(ISNA(VLOOKUP($AE214,'Alle Teamleden'!Y:AC,4,0)),"N/A",VLOOKUP($AE214,'Alle Teamleden'!Y:AC,4,0)),"")</f>
        <v/>
      </c>
      <c r="AL214" s="77"/>
      <c r="AM214" s="75"/>
      <c r="AN214" s="15" t="str">
        <f>IF($AE214&lt;&gt;"",IF(ISNA(VLOOKUP(AV214,Gemiddelde!A:D,4,0)),"N/B",VLOOKUP(AV214,Gemiddelde!A:D,4,0)),"")</f>
        <v/>
      </c>
      <c r="AO214" s="15" t="str">
        <f>IF($AE214&lt;&gt;"",IF(ISNA(VLOOKUP(AV214,Gemiddelde!A:E,5,0)),"N/B",IF(VLOOKUP(AV214,Gemiddelde!A:E,5,0)=0,AN214,VLOOKUP(AV214,Gemiddelde!A:E,5,0))),"")</f>
        <v/>
      </c>
      <c r="AP214" s="11" t="str">
        <f>IF($AE214&lt;&gt;"",IF(ISNA(VLOOKUP($AE214,'Alle Teamleden'!Y:AD,5,0)),"N/A",VLOOKUP($AE214,'Alle Teamleden'!Y:AD,5,0)),"")</f>
        <v/>
      </c>
      <c r="AQ214" s="57"/>
      <c r="AR214" s="58"/>
      <c r="AS214" s="58"/>
      <c r="AT214" s="58"/>
      <c r="AU214" s="59"/>
      <c r="AV214" t="str">
        <f>AE214&amp;AV208</f>
        <v/>
      </c>
    </row>
    <row r="215" spans="2:48" x14ac:dyDescent="0.2">
      <c r="B215" t="str">
        <f>AI203&amp;" "&amp;AE203</f>
        <v xml:space="preserve"> </v>
      </c>
      <c r="C215">
        <f>AE203</f>
        <v>0</v>
      </c>
      <c r="D215" t="str">
        <f>$AH$3&amp;" "&amp;$AG203</f>
        <v xml:space="preserve"> </v>
      </c>
      <c r="E215">
        <f>AE206</f>
        <v>0</v>
      </c>
      <c r="F215" t="str">
        <f>AG206</f>
        <v/>
      </c>
      <c r="G215" t="str">
        <f>AI206</f>
        <v/>
      </c>
      <c r="H215" t="str">
        <f>AK206</f>
        <v/>
      </c>
      <c r="I215" t="str">
        <f>AN206</f>
        <v/>
      </c>
      <c r="J215" t="str">
        <f>AR206</f>
        <v/>
      </c>
      <c r="K215" t="str">
        <f>AK203</f>
        <v/>
      </c>
      <c r="L215" t="s">
        <v>46</v>
      </c>
      <c r="M215" t="str">
        <f>AM203</f>
        <v/>
      </c>
      <c r="N215" t="e">
        <f>VLOOKUP(D215,'Alle Teamleden'!F:P,11,0)</f>
        <v>#N/A</v>
      </c>
      <c r="O215">
        <f t="shared" si="126"/>
        <v>0</v>
      </c>
      <c r="P215" t="e">
        <f>VLOOKUP(O215,'Alle Teamleden'!Q:R,2,0)</f>
        <v>#N/A</v>
      </c>
      <c r="Q215" t="str">
        <f t="shared" si="127"/>
        <v/>
      </c>
      <c r="R215" t="str">
        <f t="shared" si="128"/>
        <v/>
      </c>
      <c r="S215" t="str">
        <f t="shared" si="129"/>
        <v/>
      </c>
      <c r="T215" t="str">
        <f t="shared" si="130"/>
        <v/>
      </c>
      <c r="U215" t="str">
        <f t="shared" si="131"/>
        <v/>
      </c>
      <c r="V215" t="str">
        <f t="shared" si="132"/>
        <v/>
      </c>
      <c r="W215">
        <f t="shared" si="133"/>
        <v>0</v>
      </c>
      <c r="X215" t="str">
        <f t="shared" si="134"/>
        <v/>
      </c>
      <c r="Y215" t="str">
        <f t="shared" si="135"/>
        <v/>
      </c>
      <c r="Z215" t="str">
        <f t="shared" si="136"/>
        <v/>
      </c>
      <c r="AA215" t="str">
        <f t="shared" si="137"/>
        <v/>
      </c>
      <c r="AB215" t="str">
        <f>IF(AE215&lt;&gt;"",VLOOKUP(C215,Hulpblad!B:D,3,0),"")</f>
        <v/>
      </c>
      <c r="AC215" s="4" t="str">
        <f t="shared" si="138"/>
        <v/>
      </c>
      <c r="AD215" t="str">
        <f t="shared" si="139"/>
        <v/>
      </c>
      <c r="AE215" s="27"/>
      <c r="AF215" s="12"/>
      <c r="AG215" s="74" t="str">
        <f>IF($AE215&lt;&gt;"",IF(ISNA(VLOOKUP($AE215,'Alle Teamleden'!Y:AC,2,0)),"N/A",VLOOKUP($AE215,'Alle Teamleden'!Y:AC,2,0)),"")</f>
        <v/>
      </c>
      <c r="AH215" s="75"/>
      <c r="AI215" s="76" t="str">
        <f>IF($AE215&lt;&gt;"",IF(ISNA(VLOOKUP($AE215,'Alle Teamleden'!Y:AC,3,0)),"N/A",VLOOKUP($AE215,'Alle Teamleden'!Y:AC,3,0)),"")</f>
        <v/>
      </c>
      <c r="AJ215" s="76"/>
      <c r="AK215" s="74" t="str">
        <f>IF($AE215&lt;&gt;"",IF(ISNA(VLOOKUP($AE215,'Alle Teamleden'!Y:AC,4,0)),"N/A",VLOOKUP($AE215,'Alle Teamleden'!Y:AC,4,0)),"")</f>
        <v/>
      </c>
      <c r="AL215" s="77"/>
      <c r="AM215" s="75"/>
      <c r="AN215" s="15" t="str">
        <f>IF($AE215&lt;&gt;"",IF(ISNA(VLOOKUP(AV215,Gemiddelde!A:D,4,0)),"N/B",VLOOKUP(AV215,Gemiddelde!A:D,4,0)),"")</f>
        <v/>
      </c>
      <c r="AO215" s="15" t="str">
        <f>IF($AE215&lt;&gt;"",IF(ISNA(VLOOKUP(AV215,Gemiddelde!A:E,5,0)),"N/B",IF(VLOOKUP(AV215,Gemiddelde!A:E,5,0)=0,AN215,VLOOKUP(AV215,Gemiddelde!A:E,5,0))),"")</f>
        <v/>
      </c>
      <c r="AP215" s="11" t="str">
        <f>IF($AE215&lt;&gt;"",IF(ISNA(VLOOKUP($AE215,'Alle Teamleden'!Y:AD,5,0)),"N/A",VLOOKUP($AE215,'Alle Teamleden'!Y:AD,5,0)),"")</f>
        <v/>
      </c>
      <c r="AQ215" s="57"/>
      <c r="AR215" s="58"/>
      <c r="AS215" s="58"/>
      <c r="AT215" s="58"/>
      <c r="AU215" s="59"/>
      <c r="AV215" t="str">
        <f>AE215&amp;AV208</f>
        <v/>
      </c>
    </row>
    <row r="216" spans="2:48" x14ac:dyDescent="0.2">
      <c r="B216" t="str">
        <f>AI203&amp;" "&amp;AE203</f>
        <v xml:space="preserve"> </v>
      </c>
      <c r="C216">
        <f>AE203</f>
        <v>0</v>
      </c>
      <c r="D216" t="str">
        <f>$AH$3&amp;" "&amp;$AG203</f>
        <v xml:space="preserve"> </v>
      </c>
      <c r="E216">
        <f>AE206</f>
        <v>0</v>
      </c>
      <c r="F216" t="str">
        <f>AG206</f>
        <v/>
      </c>
      <c r="G216" t="str">
        <f>AI206</f>
        <v/>
      </c>
      <c r="H216" t="str">
        <f>AK206</f>
        <v/>
      </c>
      <c r="I216" t="str">
        <f>AN206</f>
        <v/>
      </c>
      <c r="J216" t="str">
        <f>AR206</f>
        <v/>
      </c>
      <c r="K216" t="str">
        <f>AK203</f>
        <v/>
      </c>
      <c r="L216" t="s">
        <v>46</v>
      </c>
      <c r="M216" t="str">
        <f>AM203</f>
        <v/>
      </c>
      <c r="N216" t="e">
        <f>VLOOKUP(D216,'Alle Teamleden'!F:P,11,0)</f>
        <v>#N/A</v>
      </c>
      <c r="O216">
        <f t="shared" si="126"/>
        <v>0</v>
      </c>
      <c r="P216" t="e">
        <f>VLOOKUP(O216,'Alle Teamleden'!Q:R,2,0)</f>
        <v>#N/A</v>
      </c>
      <c r="Q216" t="str">
        <f t="shared" si="127"/>
        <v/>
      </c>
      <c r="R216" t="str">
        <f t="shared" si="128"/>
        <v/>
      </c>
      <c r="S216" t="str">
        <f t="shared" si="129"/>
        <v/>
      </c>
      <c r="T216" t="str">
        <f t="shared" si="130"/>
        <v/>
      </c>
      <c r="U216" t="str">
        <f t="shared" si="131"/>
        <v/>
      </c>
      <c r="V216" t="str">
        <f t="shared" si="132"/>
        <v/>
      </c>
      <c r="W216">
        <f t="shared" si="133"/>
        <v>0</v>
      </c>
      <c r="X216" t="str">
        <f t="shared" si="134"/>
        <v/>
      </c>
      <c r="Y216" t="str">
        <f t="shared" si="135"/>
        <v/>
      </c>
      <c r="Z216" t="str">
        <f t="shared" si="136"/>
        <v/>
      </c>
      <c r="AA216" t="str">
        <f t="shared" si="137"/>
        <v/>
      </c>
      <c r="AB216" t="str">
        <f>IF(AE216&lt;&gt;"",VLOOKUP(C216,Hulpblad!B:D,3,0),"")</f>
        <v/>
      </c>
      <c r="AC216" s="4" t="str">
        <f t="shared" si="138"/>
        <v/>
      </c>
      <c r="AD216" t="str">
        <f t="shared" si="139"/>
        <v/>
      </c>
      <c r="AE216" s="27"/>
      <c r="AF216" s="12"/>
      <c r="AG216" s="74" t="str">
        <f>IF($AE216&lt;&gt;"",IF(ISNA(VLOOKUP($AE216,'Alle Teamleden'!Y:AC,2,0)),"N/A",VLOOKUP($AE216,'Alle Teamleden'!Y:AC,2,0)),"")</f>
        <v/>
      </c>
      <c r="AH216" s="75"/>
      <c r="AI216" s="76" t="str">
        <f>IF($AE216&lt;&gt;"",IF(ISNA(VLOOKUP($AE216,'Alle Teamleden'!Y:AC,3,0)),"N/A",VLOOKUP($AE216,'Alle Teamleden'!Y:AC,3,0)),"")</f>
        <v/>
      </c>
      <c r="AJ216" s="76"/>
      <c r="AK216" s="74" t="str">
        <f>IF($AE216&lt;&gt;"",IF(ISNA(VLOOKUP($AE216,'Alle Teamleden'!Y:AC,4,0)),"N/A",VLOOKUP($AE216,'Alle Teamleden'!Y:AC,4,0)),"")</f>
        <v/>
      </c>
      <c r="AL216" s="77"/>
      <c r="AM216" s="75"/>
      <c r="AN216" s="15" t="str">
        <f>IF($AE216&lt;&gt;"",IF(ISNA(VLOOKUP(AV216,Gemiddelde!A:D,4,0)),"N/B",VLOOKUP(AV216,Gemiddelde!A:D,4,0)),"")</f>
        <v/>
      </c>
      <c r="AO216" s="15" t="str">
        <f>IF($AE216&lt;&gt;"",IF(ISNA(VLOOKUP(AV216,Gemiddelde!A:E,5,0)),"N/B",IF(VLOOKUP(AV216,Gemiddelde!A:E,5,0)=0,AN216,VLOOKUP(AV216,Gemiddelde!A:E,5,0))),"")</f>
        <v/>
      </c>
      <c r="AP216" s="11" t="str">
        <f>IF($AE216&lt;&gt;"",IF(ISNA(VLOOKUP($AE216,'Alle Teamleden'!Y:AD,5,0)),"N/A",VLOOKUP($AE216,'Alle Teamleden'!Y:AD,5,0)),"")</f>
        <v/>
      </c>
      <c r="AQ216" s="57"/>
      <c r="AR216" s="58"/>
      <c r="AS216" s="58"/>
      <c r="AT216" s="58"/>
      <c r="AU216" s="59"/>
      <c r="AV216" t="str">
        <f>AE216&amp;AV208</f>
        <v/>
      </c>
    </row>
    <row r="217" spans="2:48" x14ac:dyDescent="0.2">
      <c r="B217" t="str">
        <f>AI203&amp;" "&amp;AE203</f>
        <v xml:space="preserve"> </v>
      </c>
      <c r="C217">
        <f>AE203</f>
        <v>0</v>
      </c>
      <c r="D217" t="str">
        <f>$AH$3&amp;" "&amp;$AG203</f>
        <v xml:space="preserve"> </v>
      </c>
      <c r="E217">
        <f>AE206</f>
        <v>0</v>
      </c>
      <c r="F217" t="str">
        <f>AG206</f>
        <v/>
      </c>
      <c r="G217" t="str">
        <f>AI206</f>
        <v/>
      </c>
      <c r="H217" t="str">
        <f>AK206</f>
        <v/>
      </c>
      <c r="I217" t="str">
        <f>AN206</f>
        <v/>
      </c>
      <c r="J217" t="str">
        <f>AR206</f>
        <v/>
      </c>
      <c r="K217" t="str">
        <f>AK203</f>
        <v/>
      </c>
      <c r="L217" t="s">
        <v>46</v>
      </c>
      <c r="M217" t="str">
        <f>AM203</f>
        <v/>
      </c>
      <c r="N217" t="e">
        <f>VLOOKUP(D217,'Alle Teamleden'!F:P,11,0)</f>
        <v>#N/A</v>
      </c>
      <c r="O217">
        <f t="shared" si="126"/>
        <v>0</v>
      </c>
      <c r="P217" t="e">
        <f>VLOOKUP(O217,'Alle Teamleden'!Q:R,2,0)</f>
        <v>#N/A</v>
      </c>
      <c r="Q217" t="str">
        <f t="shared" si="127"/>
        <v/>
      </c>
      <c r="R217" t="str">
        <f t="shared" si="128"/>
        <v/>
      </c>
      <c r="S217" t="str">
        <f t="shared" si="129"/>
        <v/>
      </c>
      <c r="T217" t="str">
        <f t="shared" si="130"/>
        <v/>
      </c>
      <c r="U217" t="str">
        <f t="shared" si="131"/>
        <v/>
      </c>
      <c r="V217" t="str">
        <f t="shared" si="132"/>
        <v/>
      </c>
      <c r="W217">
        <f t="shared" si="133"/>
        <v>0</v>
      </c>
      <c r="X217" t="str">
        <f t="shared" si="134"/>
        <v/>
      </c>
      <c r="Y217" t="str">
        <f t="shared" si="135"/>
        <v/>
      </c>
      <c r="Z217" t="str">
        <f t="shared" si="136"/>
        <v/>
      </c>
      <c r="AA217" t="str">
        <f t="shared" si="137"/>
        <v/>
      </c>
      <c r="AB217" t="str">
        <f>IF(AE217&lt;&gt;"",VLOOKUP(C217,Hulpblad!B:D,3,0),"")</f>
        <v/>
      </c>
      <c r="AC217" s="4" t="str">
        <f t="shared" si="138"/>
        <v/>
      </c>
      <c r="AD217" t="str">
        <f t="shared" si="139"/>
        <v/>
      </c>
      <c r="AE217" s="27"/>
      <c r="AF217" s="12"/>
      <c r="AG217" s="74" t="str">
        <f>IF($AE217&lt;&gt;"",IF(ISNA(VLOOKUP($AE217,'Alle Teamleden'!Y:AC,2,0)),"N/A",VLOOKUP($AE217,'Alle Teamleden'!Y:AC,2,0)),"")</f>
        <v/>
      </c>
      <c r="AH217" s="75"/>
      <c r="AI217" s="76" t="str">
        <f>IF($AE217&lt;&gt;"",IF(ISNA(VLOOKUP($AE217,'Alle Teamleden'!Y:AC,3,0)),"N/A",VLOOKUP($AE217,'Alle Teamleden'!Y:AC,3,0)),"")</f>
        <v/>
      </c>
      <c r="AJ217" s="76"/>
      <c r="AK217" s="74" t="str">
        <f>IF($AE217&lt;&gt;"",IF(ISNA(VLOOKUP($AE217,'Alle Teamleden'!Y:AC,4,0)),"N/A",VLOOKUP($AE217,'Alle Teamleden'!Y:AC,4,0)),"")</f>
        <v/>
      </c>
      <c r="AL217" s="77"/>
      <c r="AM217" s="75"/>
      <c r="AN217" s="15" t="str">
        <f>IF($AE217&lt;&gt;"",IF(ISNA(VLOOKUP(AV217,Gemiddelde!A:D,4,0)),"N/B",VLOOKUP(AV217,Gemiddelde!A:D,4,0)),"")</f>
        <v/>
      </c>
      <c r="AO217" s="15" t="str">
        <f>IF($AE217&lt;&gt;"",IF(ISNA(VLOOKUP(AV217,Gemiddelde!A:E,5,0)),"N/B",IF(VLOOKUP(AV217,Gemiddelde!A:E,5,0)=0,AN217,VLOOKUP(AV217,Gemiddelde!A:E,5,0))),"")</f>
        <v/>
      </c>
      <c r="AP217" s="11" t="str">
        <f>IF($AE217&lt;&gt;"",IF(ISNA(VLOOKUP($AE217,'Alle Teamleden'!Y:AD,5,0)),"N/A",VLOOKUP($AE217,'Alle Teamleden'!Y:AD,5,0)),"")</f>
        <v/>
      </c>
      <c r="AQ217" s="57"/>
      <c r="AR217" s="58"/>
      <c r="AS217" s="58"/>
      <c r="AT217" s="58"/>
      <c r="AU217" s="59"/>
      <c r="AV217" t="str">
        <f>AE217&amp;AV208</f>
        <v/>
      </c>
    </row>
    <row r="218" spans="2:48" x14ac:dyDescent="0.2">
      <c r="B218" t="str">
        <f>AI203&amp;" "&amp;AE203</f>
        <v xml:space="preserve"> </v>
      </c>
      <c r="C218">
        <f>AE203</f>
        <v>0</v>
      </c>
      <c r="D218" t="str">
        <f>$AH$3&amp;" "&amp;$AG203</f>
        <v xml:space="preserve"> </v>
      </c>
      <c r="E218">
        <f>AE206</f>
        <v>0</v>
      </c>
      <c r="F218" t="str">
        <f>AG206</f>
        <v/>
      </c>
      <c r="G218" t="str">
        <f>AI206</f>
        <v/>
      </c>
      <c r="H218" t="str">
        <f>AK206</f>
        <v/>
      </c>
      <c r="I218" t="str">
        <f>AN206</f>
        <v/>
      </c>
      <c r="J218" t="str">
        <f>AR206</f>
        <v/>
      </c>
      <c r="K218" t="str">
        <f>AK203</f>
        <v/>
      </c>
      <c r="L218" t="s">
        <v>46</v>
      </c>
      <c r="M218" t="str">
        <f>AM203</f>
        <v/>
      </c>
      <c r="N218" t="e">
        <f>VLOOKUP(D218,'Alle Teamleden'!F:P,11,0)</f>
        <v>#N/A</v>
      </c>
      <c r="O218">
        <f t="shared" si="126"/>
        <v>0</v>
      </c>
      <c r="P218" t="e">
        <f>VLOOKUP(O218,'Alle Teamleden'!Q:R,2,0)</f>
        <v>#N/A</v>
      </c>
      <c r="Q218" t="str">
        <f t="shared" si="127"/>
        <v/>
      </c>
      <c r="R218" t="str">
        <f t="shared" si="128"/>
        <v/>
      </c>
      <c r="S218" t="str">
        <f t="shared" si="129"/>
        <v/>
      </c>
      <c r="T218" t="str">
        <f t="shared" si="130"/>
        <v/>
      </c>
      <c r="U218" t="str">
        <f t="shared" si="131"/>
        <v/>
      </c>
      <c r="V218" t="str">
        <f t="shared" si="132"/>
        <v/>
      </c>
      <c r="W218">
        <f t="shared" si="133"/>
        <v>0</v>
      </c>
      <c r="X218" t="str">
        <f t="shared" si="134"/>
        <v/>
      </c>
      <c r="Y218" t="str">
        <f t="shared" si="135"/>
        <v/>
      </c>
      <c r="Z218" t="str">
        <f t="shared" si="136"/>
        <v/>
      </c>
      <c r="AA218" t="str">
        <f t="shared" si="137"/>
        <v/>
      </c>
      <c r="AB218" t="str">
        <f>IF(AE218&lt;&gt;"",VLOOKUP(C218,Hulpblad!B:D,3,0),"")</f>
        <v/>
      </c>
      <c r="AC218" s="4" t="str">
        <f t="shared" si="138"/>
        <v/>
      </c>
      <c r="AD218" t="str">
        <f t="shared" si="139"/>
        <v/>
      </c>
      <c r="AE218" s="27"/>
      <c r="AF218" s="12"/>
      <c r="AG218" s="74" t="str">
        <f>IF($AE218&lt;&gt;"",IF(ISNA(VLOOKUP($AE218,'Alle Teamleden'!Y:AC,2,0)),"N/A",VLOOKUP($AE218,'Alle Teamleden'!Y:AC,2,0)),"")</f>
        <v/>
      </c>
      <c r="AH218" s="75"/>
      <c r="AI218" s="76" t="str">
        <f>IF($AE218&lt;&gt;"",IF(ISNA(VLOOKUP($AE218,'Alle Teamleden'!Y:AC,3,0)),"N/A",VLOOKUP($AE218,'Alle Teamleden'!Y:AC,3,0)),"")</f>
        <v/>
      </c>
      <c r="AJ218" s="76"/>
      <c r="AK218" s="74" t="str">
        <f>IF($AE218&lt;&gt;"",IF(ISNA(VLOOKUP($AE218,'Alle Teamleden'!Y:AC,4,0)),"N/A",VLOOKUP($AE218,'Alle Teamleden'!Y:AC,4,0)),"")</f>
        <v/>
      </c>
      <c r="AL218" s="77"/>
      <c r="AM218" s="75"/>
      <c r="AN218" s="15" t="str">
        <f>IF($AE218&lt;&gt;"",IF(ISNA(VLOOKUP(AV218,Gemiddelde!A:D,4,0)),"N/B",VLOOKUP(AV218,Gemiddelde!A:D,4,0)),"")</f>
        <v/>
      </c>
      <c r="AO218" s="15" t="str">
        <f>IF($AE218&lt;&gt;"",IF(ISNA(VLOOKUP(AV218,Gemiddelde!A:E,5,0)),"N/B",IF(VLOOKUP(AV218,Gemiddelde!A:E,5,0)=0,AN218,VLOOKUP(AV218,Gemiddelde!A:E,5,0))),"")</f>
        <v/>
      </c>
      <c r="AP218" s="11" t="str">
        <f>IF($AE218&lt;&gt;"",IF(ISNA(VLOOKUP($AE218,'Alle Teamleden'!Y:AD,5,0)),"N/A",VLOOKUP($AE218,'Alle Teamleden'!Y:AD,5,0)),"")</f>
        <v/>
      </c>
      <c r="AQ218" s="57"/>
      <c r="AR218" s="58"/>
      <c r="AS218" s="58"/>
      <c r="AT218" s="58"/>
      <c r="AU218" s="59"/>
      <c r="AV218" t="str">
        <f>AE218&amp;AV208</f>
        <v/>
      </c>
    </row>
    <row r="219" spans="2:48" x14ac:dyDescent="0.2">
      <c r="B219" t="str">
        <f>AI203&amp;" "&amp;AE203</f>
        <v xml:space="preserve"> </v>
      </c>
      <c r="C219">
        <f>AE203</f>
        <v>0</v>
      </c>
      <c r="D219" t="str">
        <f>$AH$3&amp;" "&amp;$AG203</f>
        <v xml:space="preserve"> </v>
      </c>
      <c r="E219">
        <f>AE206</f>
        <v>0</v>
      </c>
      <c r="F219" t="str">
        <f>AG206</f>
        <v/>
      </c>
      <c r="G219" t="str">
        <f>AI206</f>
        <v/>
      </c>
      <c r="H219" t="str">
        <f>AK206</f>
        <v/>
      </c>
      <c r="I219" t="str">
        <f>AN206</f>
        <v/>
      </c>
      <c r="J219" t="str">
        <f>AR206</f>
        <v/>
      </c>
      <c r="K219" t="str">
        <f>AK203</f>
        <v/>
      </c>
      <c r="L219" t="s">
        <v>46</v>
      </c>
      <c r="M219" t="str">
        <f>AM203</f>
        <v/>
      </c>
      <c r="N219" t="e">
        <f>VLOOKUP(D219,'Alle Teamleden'!F:P,11,0)</f>
        <v>#N/A</v>
      </c>
      <c r="O219">
        <f t="shared" si="126"/>
        <v>0</v>
      </c>
      <c r="P219" t="e">
        <f>VLOOKUP(O219,'Alle Teamleden'!Q:R,2,0)</f>
        <v>#N/A</v>
      </c>
      <c r="Q219" t="str">
        <f t="shared" si="127"/>
        <v/>
      </c>
      <c r="R219" t="str">
        <f t="shared" si="128"/>
        <v/>
      </c>
      <c r="S219" t="str">
        <f t="shared" si="129"/>
        <v/>
      </c>
      <c r="T219" t="str">
        <f t="shared" si="130"/>
        <v/>
      </c>
      <c r="U219" t="str">
        <f t="shared" si="131"/>
        <v/>
      </c>
      <c r="V219" t="str">
        <f t="shared" si="132"/>
        <v/>
      </c>
      <c r="W219">
        <f t="shared" si="133"/>
        <v>0</v>
      </c>
      <c r="X219" t="str">
        <f t="shared" si="134"/>
        <v/>
      </c>
      <c r="Y219" t="str">
        <f t="shared" si="135"/>
        <v/>
      </c>
      <c r="Z219" t="str">
        <f t="shared" si="136"/>
        <v/>
      </c>
      <c r="AA219" t="str">
        <f t="shared" si="137"/>
        <v/>
      </c>
      <c r="AB219" t="str">
        <f>IF(AE219&lt;&gt;"",VLOOKUP(C219,Hulpblad!B:D,3,0),"")</f>
        <v/>
      </c>
      <c r="AC219" s="4" t="str">
        <f t="shared" si="138"/>
        <v/>
      </c>
      <c r="AD219" t="str">
        <f t="shared" si="139"/>
        <v/>
      </c>
      <c r="AE219" s="27"/>
      <c r="AF219" s="12"/>
      <c r="AG219" s="74" t="str">
        <f>IF($AE219&lt;&gt;"",IF(ISNA(VLOOKUP($AE219,'Alle Teamleden'!Y:AC,2,0)),"N/A",VLOOKUP($AE219,'Alle Teamleden'!Y:AC,2,0)),"")</f>
        <v/>
      </c>
      <c r="AH219" s="75"/>
      <c r="AI219" s="76" t="str">
        <f>IF($AE219&lt;&gt;"",IF(ISNA(VLOOKUP($AE219,'Alle Teamleden'!Y:AC,3,0)),"N/A",VLOOKUP($AE219,'Alle Teamleden'!Y:AC,3,0)),"")</f>
        <v/>
      </c>
      <c r="AJ219" s="76"/>
      <c r="AK219" s="74" t="str">
        <f>IF($AE219&lt;&gt;"",IF(ISNA(VLOOKUP($AE219,'Alle Teamleden'!Y:AC,4,0)),"N/A",VLOOKUP($AE219,'Alle Teamleden'!Y:AC,4,0)),"")</f>
        <v/>
      </c>
      <c r="AL219" s="77"/>
      <c r="AM219" s="75"/>
      <c r="AN219" s="15" t="str">
        <f>IF($AE219&lt;&gt;"",IF(ISNA(VLOOKUP(AV219,Gemiddelde!A:D,4,0)),"N/B",VLOOKUP(AV219,Gemiddelde!A:D,4,0)),"")</f>
        <v/>
      </c>
      <c r="AO219" s="15" t="str">
        <f>IF($AE219&lt;&gt;"",IF(ISNA(VLOOKUP(AV219,Gemiddelde!A:E,5,0)),"N/B",IF(VLOOKUP(AV219,Gemiddelde!A:E,5,0)=0,AN219,VLOOKUP(AV219,Gemiddelde!A:E,5,0))),"")</f>
        <v/>
      </c>
      <c r="AP219" s="11" t="str">
        <f>IF($AE219&lt;&gt;"",IF(ISNA(VLOOKUP($AE219,'Alle Teamleden'!Y:AD,5,0)),"N/A",VLOOKUP($AE219,'Alle Teamleden'!Y:AD,5,0)),"")</f>
        <v/>
      </c>
      <c r="AQ219" s="57"/>
      <c r="AR219" s="58"/>
      <c r="AS219" s="58"/>
      <c r="AT219" s="58"/>
      <c r="AU219" s="59"/>
      <c r="AV219" t="str">
        <f>AE219&amp;AV208</f>
        <v/>
      </c>
    </row>
    <row r="220" spans="2:48" ht="13.5" thickBot="1" x14ac:dyDescent="0.25">
      <c r="B220" t="str">
        <f>AI203&amp;" "&amp;AE203</f>
        <v xml:space="preserve"> </v>
      </c>
      <c r="C220">
        <f>AE203</f>
        <v>0</v>
      </c>
      <c r="D220" t="str">
        <f>$AH$3&amp;" "&amp;$AG203</f>
        <v xml:space="preserve"> </v>
      </c>
      <c r="E220">
        <f>AE206</f>
        <v>0</v>
      </c>
      <c r="F220" t="str">
        <f>AG206</f>
        <v/>
      </c>
      <c r="G220" t="str">
        <f>AI206</f>
        <v/>
      </c>
      <c r="H220" t="str">
        <f>AK206</f>
        <v/>
      </c>
      <c r="I220" t="str">
        <f>AN206</f>
        <v/>
      </c>
      <c r="J220" t="str">
        <f>AR206</f>
        <v/>
      </c>
      <c r="K220" t="str">
        <f>AK203</f>
        <v/>
      </c>
      <c r="L220" t="s">
        <v>46</v>
      </c>
      <c r="M220" t="str">
        <f>AM203</f>
        <v/>
      </c>
      <c r="N220" t="e">
        <f>VLOOKUP(D220,'Alle Teamleden'!F:P,11,0)</f>
        <v>#N/A</v>
      </c>
      <c r="O220">
        <f t="shared" si="126"/>
        <v>0</v>
      </c>
      <c r="P220" t="e">
        <f>VLOOKUP(O220,'Alle Teamleden'!Q:R,2,0)</f>
        <v>#N/A</v>
      </c>
      <c r="Q220" t="str">
        <f t="shared" si="127"/>
        <v/>
      </c>
      <c r="R220" t="str">
        <f t="shared" si="128"/>
        <v/>
      </c>
      <c r="S220" t="str">
        <f t="shared" si="129"/>
        <v/>
      </c>
      <c r="T220" t="str">
        <f t="shared" si="130"/>
        <v/>
      </c>
      <c r="U220" t="str">
        <f t="shared" si="131"/>
        <v/>
      </c>
      <c r="V220" t="str">
        <f t="shared" si="132"/>
        <v/>
      </c>
      <c r="W220">
        <f t="shared" si="133"/>
        <v>0</v>
      </c>
      <c r="X220" t="str">
        <f t="shared" si="134"/>
        <v/>
      </c>
      <c r="Y220" t="str">
        <f t="shared" si="135"/>
        <v/>
      </c>
      <c r="Z220" t="str">
        <f t="shared" si="136"/>
        <v/>
      </c>
      <c r="AA220" t="str">
        <f t="shared" si="137"/>
        <v/>
      </c>
      <c r="AB220" t="str">
        <f>IF(AE220&lt;&gt;"",VLOOKUP(C220,Hulpblad!B:D,3,0),"")</f>
        <v/>
      </c>
      <c r="AC220" s="4" t="str">
        <f t="shared" si="138"/>
        <v/>
      </c>
      <c r="AD220" t="str">
        <f t="shared" si="139"/>
        <v/>
      </c>
      <c r="AE220" s="28"/>
      <c r="AF220" s="13"/>
      <c r="AG220" s="89" t="str">
        <f>IF($AE220&lt;&gt;"",IF(ISNA(VLOOKUP($AE220,'Alle Teamleden'!Y:AC,2,0)),"N/A",VLOOKUP($AE220,'Alle Teamleden'!Y:AC,2,0)),"")</f>
        <v/>
      </c>
      <c r="AH220" s="91"/>
      <c r="AI220" s="92" t="str">
        <f>IF($AE220&lt;&gt;"",IF(ISNA(VLOOKUP($AE220,'Alle Teamleden'!Y:AC,3,0)),"N/A",VLOOKUP($AE220,'Alle Teamleden'!Y:AC,3,0)),"")</f>
        <v/>
      </c>
      <c r="AJ220" s="92"/>
      <c r="AK220" s="89" t="str">
        <f>IF($AE220&lt;&gt;"",IF(ISNA(VLOOKUP($AE220,'Alle Teamleden'!Y:AC,4,0)),"N/A",VLOOKUP($AE220,'Alle Teamleden'!Y:AC,4,0)),"")</f>
        <v/>
      </c>
      <c r="AL220" s="90"/>
      <c r="AM220" s="91"/>
      <c r="AN220" s="42" t="str">
        <f>IF($AE220&lt;&gt;"",IF(ISNA(VLOOKUP(AV220,Gemiddelde!A:D,4,0)),"N/B",VLOOKUP(AV220,Gemiddelde!A:D,4,0)),"")</f>
        <v/>
      </c>
      <c r="AO220" s="42" t="str">
        <f>IF($AE220&lt;&gt;"",IF(ISNA(VLOOKUP(AV220,Gemiddelde!A:E,5,0)),"N/B",IF(VLOOKUP(AV220,Gemiddelde!A:E,5,0)=0,AN220,VLOOKUP(AV220,Gemiddelde!A:E,5,0))),"")</f>
        <v/>
      </c>
      <c r="AP220" s="14" t="str">
        <f>IF($AE220&lt;&gt;"",IF(ISNA(VLOOKUP($AE220,'Alle Teamleden'!Y:AD,5,0)),"N/A",VLOOKUP($AE220,'Alle Teamleden'!Y:AD,5,0)),"")</f>
        <v/>
      </c>
      <c r="AQ220" s="60"/>
      <c r="AR220" s="61"/>
      <c r="AS220" s="61"/>
      <c r="AT220" s="61"/>
      <c r="AU220" s="62"/>
      <c r="AV220" t="str">
        <f>AE220&amp;AV208</f>
        <v/>
      </c>
    </row>
    <row r="221" spans="2:48" ht="13.5" thickBot="1" x14ac:dyDescent="0.25"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</row>
    <row r="222" spans="2:48" x14ac:dyDescent="0.2">
      <c r="AE222" s="79" t="s">
        <v>1202</v>
      </c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1"/>
    </row>
    <row r="223" spans="2:48" x14ac:dyDescent="0.2">
      <c r="AE223" s="82" t="s">
        <v>1203</v>
      </c>
      <c r="AF223" s="83"/>
      <c r="AG223" s="84" t="s">
        <v>1217</v>
      </c>
      <c r="AH223" s="83"/>
      <c r="AI223" s="85" t="s">
        <v>1227</v>
      </c>
      <c r="AJ223" s="86"/>
      <c r="AK223" s="85" t="s">
        <v>1212</v>
      </c>
      <c r="AL223" s="86"/>
      <c r="AM223" s="8" t="s">
        <v>1231</v>
      </c>
      <c r="AN223" s="9"/>
      <c r="AO223" s="85" t="s">
        <v>1223</v>
      </c>
      <c r="AP223" s="87"/>
      <c r="AQ223" s="87"/>
      <c r="AR223" s="87"/>
      <c r="AS223" s="87"/>
      <c r="AT223" s="87"/>
      <c r="AU223" s="88"/>
    </row>
    <row r="224" spans="2:48" x14ac:dyDescent="0.2">
      <c r="AE224" s="95"/>
      <c r="AF224" s="96"/>
      <c r="AG224" s="97"/>
      <c r="AH224" s="96"/>
      <c r="AI224" s="74" t="str">
        <f>IF($AE224&lt;&gt;"",VLOOKUP($AE224,Hulpblad!B:C,2,0),"")</f>
        <v/>
      </c>
      <c r="AJ224" s="75"/>
      <c r="AK224" s="93" t="str">
        <f>IF(AG224&lt;&gt;"",VLOOKUP(($AH$3&amp;" "&amp;AG224),'Alle Teamleden'!F:O,8,0),"")</f>
        <v/>
      </c>
      <c r="AL224" s="94"/>
      <c r="AM224" s="93" t="str">
        <f>IF(AG224&lt;&gt;"",VLOOKUP(($AH$3&amp;" "&amp;AG224),'Alle Teamleden'!F:O,10,0),"")</f>
        <v/>
      </c>
      <c r="AN224" s="94"/>
      <c r="AO224" s="97"/>
      <c r="AP224" s="127"/>
      <c r="AQ224" s="127"/>
      <c r="AR224" s="127"/>
      <c r="AS224" s="127"/>
      <c r="AT224" s="127"/>
      <c r="AU224" s="128"/>
    </row>
    <row r="225" spans="2:48" x14ac:dyDescent="0.2">
      <c r="AE225" s="107" t="s">
        <v>1204</v>
      </c>
      <c r="AF225" s="108"/>
      <c r="AG225" s="108"/>
      <c r="AH225" s="109"/>
      <c r="AI225" s="74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110"/>
    </row>
    <row r="226" spans="2:48" x14ac:dyDescent="0.2">
      <c r="AE226" s="72" t="s">
        <v>1205</v>
      </c>
      <c r="AF226" s="73"/>
      <c r="AG226" s="73" t="s">
        <v>1206</v>
      </c>
      <c r="AH226" s="73"/>
      <c r="AI226" s="73" t="s">
        <v>1208</v>
      </c>
      <c r="AJ226" s="73"/>
      <c r="AK226" s="73" t="s">
        <v>1207</v>
      </c>
      <c r="AL226" s="73"/>
      <c r="AM226" s="73"/>
      <c r="AN226" s="73" t="s">
        <v>1209</v>
      </c>
      <c r="AO226" s="73"/>
      <c r="AP226" s="73" t="s">
        <v>1210</v>
      </c>
      <c r="AQ226" s="73"/>
      <c r="AR226" s="111" t="s">
        <v>1211</v>
      </c>
      <c r="AS226" s="111"/>
      <c r="AT226" s="111"/>
      <c r="AU226" s="112"/>
    </row>
    <row r="227" spans="2:48" x14ac:dyDescent="0.2">
      <c r="AE227" s="27"/>
      <c r="AF227" s="41"/>
      <c r="AG227" s="76" t="str">
        <f>IF($AE227&lt;&gt;"",IF(ISNA(VLOOKUP($AE227,'Alle Teamleden'!G:L,2,0)),VLOOKUP($AE227,'Alle Teamleden'!Y:AB,2,0),VLOOKUP($AE227,'Alle Teamleden'!G:L,2,0)),"")</f>
        <v/>
      </c>
      <c r="AH227" s="76"/>
      <c r="AI227" s="76" t="str">
        <f>IF($AE227&lt;&gt;"",IF(ISNA(VLOOKUP($AE227,'Alle Teamleden'!G:L,3,0)),VLOOKUP($AE227,'Alle Teamleden'!Y:AB,3,0),VLOOKUP($AE227,'Alle Teamleden'!G:L,3,0)),"")</f>
        <v/>
      </c>
      <c r="AJ227" s="76"/>
      <c r="AK227" s="76" t="str">
        <f>IF($AE227&lt;&gt;"",IF(ISNA(VLOOKUP($AE227,'Alle Teamleden'!G:L,4,0)),VLOOKUP($AE227,'Alle Teamleden'!Y:AB,4,0),VLOOKUP($AE227,'Alle Teamleden'!G:L,4,0)),"")</f>
        <v/>
      </c>
      <c r="AL227" s="76"/>
      <c r="AM227" s="76"/>
      <c r="AN227" s="66" t="str">
        <f>IF($AE227&lt;&gt;"",IF(ISNA(VLOOKUP($AE227,'Alle Teamleden'!G:L,5,0)),VLOOKUP($AE227,'Alle Teamleden'!Y:AB,5,0),VLOOKUP($AE227,'Alle Teamleden'!G:L,5,0)),"")</f>
        <v/>
      </c>
      <c r="AO227" s="66"/>
      <c r="AP227" s="66"/>
      <c r="AQ227" s="66"/>
      <c r="AR227" s="67" t="str">
        <f>IF($AE227&lt;&gt;"",IF(ISNA(VLOOKUP($AE227,'Alle Teamleden'!G:L,6,0)),VLOOKUP($AE227,'Alle Teamleden'!Y:AB,6,0),VLOOKUP($AE227,'Alle Teamleden'!G:L,6,0)),"")</f>
        <v/>
      </c>
      <c r="AS227" s="67"/>
      <c r="AT227" s="67"/>
      <c r="AU227" s="68"/>
    </row>
    <row r="228" spans="2:48" x14ac:dyDescent="0.2">
      <c r="AE228" s="69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1"/>
    </row>
    <row r="229" spans="2:48" ht="38.25" x14ac:dyDescent="0.2">
      <c r="AE229" s="72" t="s">
        <v>1213</v>
      </c>
      <c r="AF229" s="73"/>
      <c r="AG229" s="73" t="s">
        <v>1214</v>
      </c>
      <c r="AH229" s="73"/>
      <c r="AI229" s="73" t="s">
        <v>1215</v>
      </c>
      <c r="AJ229" s="73"/>
      <c r="AK229" s="73" t="s">
        <v>1216</v>
      </c>
      <c r="AL229" s="73"/>
      <c r="AM229" s="73"/>
      <c r="AN229" s="43" t="s">
        <v>2058</v>
      </c>
      <c r="AO229" s="43" t="s">
        <v>2059</v>
      </c>
      <c r="AP229" s="7" t="s">
        <v>1228</v>
      </c>
      <c r="AQ229" s="63" t="s">
        <v>2062</v>
      </c>
      <c r="AR229" s="64"/>
      <c r="AS229" s="64"/>
      <c r="AT229" s="64"/>
      <c r="AU229" s="65"/>
      <c r="AV229" t="str">
        <f>$AI224</f>
        <v/>
      </c>
    </row>
    <row r="230" spans="2:48" x14ac:dyDescent="0.2">
      <c r="B230" t="str">
        <f>AI224&amp;" "&amp;AE224</f>
        <v xml:space="preserve"> </v>
      </c>
      <c r="C230">
        <f>AE224</f>
        <v>0</v>
      </c>
      <c r="D230" t="str">
        <f>$AH$3&amp;" "&amp;$AG224</f>
        <v xml:space="preserve"> </v>
      </c>
      <c r="E230">
        <f>AE227</f>
        <v>0</v>
      </c>
      <c r="F230" t="str">
        <f>AG227</f>
        <v/>
      </c>
      <c r="G230" t="str">
        <f>AI227</f>
        <v/>
      </c>
      <c r="H230" t="str">
        <f>AK227</f>
        <v/>
      </c>
      <c r="I230" t="str">
        <f>AN227</f>
        <v/>
      </c>
      <c r="J230" t="str">
        <f>AR227</f>
        <v/>
      </c>
      <c r="K230" t="str">
        <f>AK224</f>
        <v/>
      </c>
      <c r="L230" t="s">
        <v>46</v>
      </c>
      <c r="M230" t="str">
        <f>AM224</f>
        <v/>
      </c>
      <c r="N230" t="e">
        <f>VLOOKUP(D230,'Alle Teamleden'!F:P,11,0)</f>
        <v>#N/A</v>
      </c>
      <c r="O230">
        <f>$AG$2</f>
        <v>0</v>
      </c>
      <c r="P230" t="e">
        <f>VLOOKUP(O230,'Alle Teamleden'!Q:R,2,0)</f>
        <v>#N/A</v>
      </c>
      <c r="Q230" t="str">
        <f>$AE$5</f>
        <v/>
      </c>
      <c r="R230" t="str">
        <f>$AI$5</f>
        <v/>
      </c>
      <c r="S230" t="str">
        <f>$AM$5</f>
        <v/>
      </c>
      <c r="T230" t="str">
        <f>$AN$5</f>
        <v/>
      </c>
      <c r="U230" t="str">
        <f>$AO$5</f>
        <v/>
      </c>
      <c r="V230" t="str">
        <f>$AR$5</f>
        <v/>
      </c>
      <c r="W230">
        <f>AE230</f>
        <v>0</v>
      </c>
      <c r="X230" t="str">
        <f>AG230</f>
        <v/>
      </c>
      <c r="Y230" t="str">
        <f>AI230</f>
        <v/>
      </c>
      <c r="Z230" t="str">
        <f>AK230</f>
        <v/>
      </c>
      <c r="AA230" t="str">
        <f>AO230</f>
        <v/>
      </c>
      <c r="AB230" t="str">
        <f>IF(AE230&lt;&gt;"",VLOOKUP(C230,Hulpblad!B:D,3,0),"")</f>
        <v/>
      </c>
      <c r="AC230" s="4" t="str">
        <f>AN230</f>
        <v/>
      </c>
      <c r="AD230" t="str">
        <f>AP230</f>
        <v/>
      </c>
      <c r="AE230" s="27"/>
      <c r="AF230" s="12"/>
      <c r="AG230" s="74" t="str">
        <f>IF($AE230&lt;&gt;"",IF(ISNA(VLOOKUP($AE230,'Alle Teamleden'!Y:AC,2,0)),"N/A",VLOOKUP($AE230,'Alle Teamleden'!Y:AC,2,0)),"")</f>
        <v/>
      </c>
      <c r="AH230" s="75"/>
      <c r="AI230" s="76" t="str">
        <f>IF($AE230&lt;&gt;"",IF(ISNA(VLOOKUP($AE230,'Alle Teamleden'!Y:AC,3,0)),"N/A",VLOOKUP($AE230,'Alle Teamleden'!Y:AC,3,0)),"")</f>
        <v/>
      </c>
      <c r="AJ230" s="76"/>
      <c r="AK230" s="74" t="str">
        <f>IF($AE230&lt;&gt;"",IF(ISNA(VLOOKUP($AE230,'Alle Teamleden'!Y:AC,4,0)),"N/A",VLOOKUP($AE230,'Alle Teamleden'!Y:AC,4,0)),"")</f>
        <v/>
      </c>
      <c r="AL230" s="77"/>
      <c r="AM230" s="75"/>
      <c r="AN230" s="15" t="str">
        <f>IF($AE230&lt;&gt;"",IF(ISNA(VLOOKUP(AV230,Gemiddelde!A:D,4,0)),"N/B",VLOOKUP(AV230,Gemiddelde!A:D,4,0)),"")</f>
        <v/>
      </c>
      <c r="AO230" s="15" t="str">
        <f>IF($AE230&lt;&gt;"",IF(ISNA(VLOOKUP(AV230,Gemiddelde!A:E,5,0)),"N/B",IF(VLOOKUP(AV230,Gemiddelde!A:E,5,0)=0,AN230,VLOOKUP(AV230,Gemiddelde!A:E,5,0))),"")</f>
        <v/>
      </c>
      <c r="AP230" s="11" t="str">
        <f>IF($AE230&lt;&gt;"",IF(ISNA(VLOOKUP($AE230,'Alle Teamleden'!Y:AD,5,0)),"N/A",VLOOKUP($AE230,'Alle Teamleden'!Y:AD,5,0)),"")</f>
        <v/>
      </c>
      <c r="AQ230" s="57"/>
      <c r="AR230" s="58"/>
      <c r="AS230" s="58"/>
      <c r="AT230" s="58"/>
      <c r="AU230" s="59"/>
      <c r="AV230" t="str">
        <f>AE230&amp;AV229</f>
        <v/>
      </c>
    </row>
    <row r="231" spans="2:48" x14ac:dyDescent="0.2">
      <c r="B231" t="str">
        <f>AI224&amp;" "&amp;AE224</f>
        <v xml:space="preserve"> </v>
      </c>
      <c r="C231">
        <f>AE224</f>
        <v>0</v>
      </c>
      <c r="D231" t="str">
        <f>$AH$3&amp;" "&amp;$AG224</f>
        <v xml:space="preserve"> </v>
      </c>
      <c r="E231">
        <f>AE227</f>
        <v>0</v>
      </c>
      <c r="F231" t="str">
        <f>AG227</f>
        <v/>
      </c>
      <c r="G231" t="str">
        <f>AI227</f>
        <v/>
      </c>
      <c r="H231" t="str">
        <f>AK227</f>
        <v/>
      </c>
      <c r="I231" t="str">
        <f>AN227</f>
        <v/>
      </c>
      <c r="J231" t="str">
        <f>AR227</f>
        <v/>
      </c>
      <c r="K231" t="str">
        <f>AK224</f>
        <v/>
      </c>
      <c r="L231" t="s">
        <v>46</v>
      </c>
      <c r="M231" t="str">
        <f>AM224</f>
        <v/>
      </c>
      <c r="N231" t="e">
        <f>VLOOKUP(D231,'Alle Teamleden'!F:P,11,0)</f>
        <v>#N/A</v>
      </c>
      <c r="O231">
        <f t="shared" ref="O231:O241" si="140">$AG$2</f>
        <v>0</v>
      </c>
      <c r="P231" t="e">
        <f>VLOOKUP(O231,'Alle Teamleden'!Q:R,2,0)</f>
        <v>#N/A</v>
      </c>
      <c r="Q231" t="str">
        <f t="shared" ref="Q231:Q241" si="141">$AE$5</f>
        <v/>
      </c>
      <c r="R231" t="str">
        <f t="shared" ref="R231:R241" si="142">$AI$5</f>
        <v/>
      </c>
      <c r="S231" t="str">
        <f t="shared" ref="S231:S241" si="143">$AM$5</f>
        <v/>
      </c>
      <c r="T231" t="str">
        <f t="shared" ref="T231:T241" si="144">$AN$5</f>
        <v/>
      </c>
      <c r="U231" t="str">
        <f t="shared" ref="U231:U241" si="145">$AO$5</f>
        <v/>
      </c>
      <c r="V231" t="str">
        <f t="shared" ref="V231:V241" si="146">$AR$5</f>
        <v/>
      </c>
      <c r="W231">
        <f t="shared" ref="W231:W241" si="147">AE231</f>
        <v>0</v>
      </c>
      <c r="X231" t="str">
        <f t="shared" ref="X231:X241" si="148">AG231</f>
        <v/>
      </c>
      <c r="Y231" t="str">
        <f t="shared" ref="Y231:Y241" si="149">AI231</f>
        <v/>
      </c>
      <c r="Z231" t="str">
        <f t="shared" ref="Z231:Z241" si="150">AK231</f>
        <v/>
      </c>
      <c r="AA231" t="str">
        <f t="shared" ref="AA231:AA241" si="151">AO231</f>
        <v/>
      </c>
      <c r="AB231" t="str">
        <f>IF(AE231&lt;&gt;"",VLOOKUP(C231,Hulpblad!B:D,3,0),"")</f>
        <v/>
      </c>
      <c r="AC231" s="4" t="str">
        <f t="shared" ref="AC231:AC241" si="152">AN231</f>
        <v/>
      </c>
      <c r="AD231" t="str">
        <f t="shared" ref="AD231:AD241" si="153">AP231</f>
        <v/>
      </c>
      <c r="AE231" s="27"/>
      <c r="AF231" s="12"/>
      <c r="AG231" s="74" t="str">
        <f>IF($AE231&lt;&gt;"",IF(ISNA(VLOOKUP($AE231,'Alle Teamleden'!Y:AC,2,0)),"N/A",VLOOKUP($AE231,'Alle Teamleden'!Y:AC,2,0)),"")</f>
        <v/>
      </c>
      <c r="AH231" s="75"/>
      <c r="AI231" s="76" t="str">
        <f>IF($AE231&lt;&gt;"",IF(ISNA(VLOOKUP($AE231,'Alle Teamleden'!Y:AC,3,0)),"N/A",VLOOKUP($AE231,'Alle Teamleden'!Y:AC,3,0)),"")</f>
        <v/>
      </c>
      <c r="AJ231" s="76"/>
      <c r="AK231" s="74" t="str">
        <f>IF($AE231&lt;&gt;"",IF(ISNA(VLOOKUP($AE231,'Alle Teamleden'!Y:AC,4,0)),"N/A",VLOOKUP($AE231,'Alle Teamleden'!Y:AC,4,0)),"")</f>
        <v/>
      </c>
      <c r="AL231" s="77"/>
      <c r="AM231" s="75"/>
      <c r="AN231" s="15" t="str">
        <f>IF($AE231&lt;&gt;"",IF(ISNA(VLOOKUP(AV231,Gemiddelde!A:D,4,0)),"N/B",VLOOKUP(AV231,Gemiddelde!A:D,4,0)),"")</f>
        <v/>
      </c>
      <c r="AO231" s="15" t="str">
        <f>IF($AE231&lt;&gt;"",IF(ISNA(VLOOKUP(AV231,Gemiddelde!A:E,5,0)),"N/B",IF(VLOOKUP(AV231,Gemiddelde!A:E,5,0)=0,AN231,VLOOKUP(AV231,Gemiddelde!A:E,5,0))),"")</f>
        <v/>
      </c>
      <c r="AP231" s="11" t="str">
        <f>IF($AE231&lt;&gt;"",IF(ISNA(VLOOKUP($AE231,'Alle Teamleden'!Y:AD,5,0)),"N/A",VLOOKUP($AE231,'Alle Teamleden'!Y:AD,5,0)),"")</f>
        <v/>
      </c>
      <c r="AQ231" s="57"/>
      <c r="AR231" s="58"/>
      <c r="AS231" s="58"/>
      <c r="AT231" s="58"/>
      <c r="AU231" s="59"/>
      <c r="AV231" t="str">
        <f>AE231&amp;AV229</f>
        <v/>
      </c>
    </row>
    <row r="232" spans="2:48" x14ac:dyDescent="0.2">
      <c r="B232" t="str">
        <f>AI224&amp;" "&amp;AE224</f>
        <v xml:space="preserve"> </v>
      </c>
      <c r="C232">
        <f>AE224</f>
        <v>0</v>
      </c>
      <c r="D232" t="str">
        <f>$AH$3&amp;" "&amp;$AG224</f>
        <v xml:space="preserve"> </v>
      </c>
      <c r="E232">
        <f>AE227</f>
        <v>0</v>
      </c>
      <c r="F232" t="str">
        <f>AG227</f>
        <v/>
      </c>
      <c r="G232" t="str">
        <f>AI227</f>
        <v/>
      </c>
      <c r="H232" t="str">
        <f>AK227</f>
        <v/>
      </c>
      <c r="I232" t="str">
        <f>AN227</f>
        <v/>
      </c>
      <c r="J232" t="str">
        <f>AR227</f>
        <v/>
      </c>
      <c r="K232" t="str">
        <f>AK224</f>
        <v/>
      </c>
      <c r="L232" t="s">
        <v>46</v>
      </c>
      <c r="M232" t="str">
        <f>AM224</f>
        <v/>
      </c>
      <c r="N232" t="e">
        <f>VLOOKUP(D232,'Alle Teamleden'!F:P,11,0)</f>
        <v>#N/A</v>
      </c>
      <c r="O232">
        <f t="shared" si="140"/>
        <v>0</v>
      </c>
      <c r="P232" t="e">
        <f>VLOOKUP(O232,'Alle Teamleden'!Q:R,2,0)</f>
        <v>#N/A</v>
      </c>
      <c r="Q232" t="str">
        <f t="shared" si="141"/>
        <v/>
      </c>
      <c r="R232" t="str">
        <f t="shared" si="142"/>
        <v/>
      </c>
      <c r="S232" t="str">
        <f t="shared" si="143"/>
        <v/>
      </c>
      <c r="T232" t="str">
        <f t="shared" si="144"/>
        <v/>
      </c>
      <c r="U232" t="str">
        <f t="shared" si="145"/>
        <v/>
      </c>
      <c r="V232" t="str">
        <f t="shared" si="146"/>
        <v/>
      </c>
      <c r="W232">
        <f t="shared" si="147"/>
        <v>0</v>
      </c>
      <c r="X232" t="str">
        <f t="shared" si="148"/>
        <v/>
      </c>
      <c r="Y232" t="str">
        <f t="shared" si="149"/>
        <v/>
      </c>
      <c r="Z232" t="str">
        <f t="shared" si="150"/>
        <v/>
      </c>
      <c r="AA232" t="str">
        <f t="shared" si="151"/>
        <v/>
      </c>
      <c r="AB232" t="str">
        <f>IF(AE232&lt;&gt;"",VLOOKUP(C232,Hulpblad!B:D,3,0),"")</f>
        <v/>
      </c>
      <c r="AC232" s="4" t="str">
        <f t="shared" si="152"/>
        <v/>
      </c>
      <c r="AD232" t="str">
        <f t="shared" si="153"/>
        <v/>
      </c>
      <c r="AE232" s="27"/>
      <c r="AF232" s="12"/>
      <c r="AG232" s="74" t="str">
        <f>IF($AE232&lt;&gt;"",IF(ISNA(VLOOKUP($AE232,'Alle Teamleden'!Y:AC,2,0)),"N/A",VLOOKUP($AE232,'Alle Teamleden'!Y:AC,2,0)),"")</f>
        <v/>
      </c>
      <c r="AH232" s="75"/>
      <c r="AI232" s="76" t="str">
        <f>IF($AE232&lt;&gt;"",IF(ISNA(VLOOKUP($AE232,'Alle Teamleden'!Y:AC,3,0)),"N/A",VLOOKUP($AE232,'Alle Teamleden'!Y:AC,3,0)),"")</f>
        <v/>
      </c>
      <c r="AJ232" s="76"/>
      <c r="AK232" s="74" t="str">
        <f>IF($AE232&lt;&gt;"",IF(ISNA(VLOOKUP($AE232,'Alle Teamleden'!Y:AC,4,0)),"N/A",VLOOKUP($AE232,'Alle Teamleden'!Y:AC,4,0)),"")</f>
        <v/>
      </c>
      <c r="AL232" s="77"/>
      <c r="AM232" s="75"/>
      <c r="AN232" s="15" t="str">
        <f>IF($AE232&lt;&gt;"",IF(ISNA(VLOOKUP(AV232,Gemiddelde!A:D,4,0)),"N/B",VLOOKUP(AV232,Gemiddelde!A:D,4,0)),"")</f>
        <v/>
      </c>
      <c r="AO232" s="15" t="str">
        <f>IF($AE232&lt;&gt;"",IF(ISNA(VLOOKUP(AV232,Gemiddelde!A:E,5,0)),"N/B",IF(VLOOKUP(AV232,Gemiddelde!A:E,5,0)=0,AN232,VLOOKUP(AV232,Gemiddelde!A:E,5,0))),"")</f>
        <v/>
      </c>
      <c r="AP232" s="11" t="str">
        <f>IF($AE232&lt;&gt;"",IF(ISNA(VLOOKUP($AE232,'Alle Teamleden'!Y:AD,5,0)),"N/A",VLOOKUP($AE232,'Alle Teamleden'!Y:AD,5,0)),"")</f>
        <v/>
      </c>
      <c r="AQ232" s="57"/>
      <c r="AR232" s="58"/>
      <c r="AS232" s="58"/>
      <c r="AT232" s="58"/>
      <c r="AU232" s="59"/>
      <c r="AV232" t="str">
        <f>AE232&amp;AV229</f>
        <v/>
      </c>
    </row>
    <row r="233" spans="2:48" x14ac:dyDescent="0.2">
      <c r="B233" t="str">
        <f>AI224&amp;" "&amp;AE224</f>
        <v xml:space="preserve"> </v>
      </c>
      <c r="C233">
        <f>AE224</f>
        <v>0</v>
      </c>
      <c r="D233" t="str">
        <f>$AH$3&amp;" "&amp;$AG224</f>
        <v xml:space="preserve"> </v>
      </c>
      <c r="E233">
        <f>AE227</f>
        <v>0</v>
      </c>
      <c r="F233" t="str">
        <f>AG227</f>
        <v/>
      </c>
      <c r="G233" t="str">
        <f>AI227</f>
        <v/>
      </c>
      <c r="H233" t="str">
        <f>AK227</f>
        <v/>
      </c>
      <c r="I233" t="str">
        <f>AN227</f>
        <v/>
      </c>
      <c r="J233" t="str">
        <f>AR227</f>
        <v/>
      </c>
      <c r="K233" t="str">
        <f>AK224</f>
        <v/>
      </c>
      <c r="L233" t="s">
        <v>46</v>
      </c>
      <c r="M233" t="str">
        <f>AM224</f>
        <v/>
      </c>
      <c r="N233" t="e">
        <f>VLOOKUP(D233,'Alle Teamleden'!F:P,11,0)</f>
        <v>#N/A</v>
      </c>
      <c r="O233">
        <f t="shared" si="140"/>
        <v>0</v>
      </c>
      <c r="P233" t="e">
        <f>VLOOKUP(O233,'Alle Teamleden'!Q:R,2,0)</f>
        <v>#N/A</v>
      </c>
      <c r="Q233" t="str">
        <f t="shared" si="141"/>
        <v/>
      </c>
      <c r="R233" t="str">
        <f t="shared" si="142"/>
        <v/>
      </c>
      <c r="S233" t="str">
        <f t="shared" si="143"/>
        <v/>
      </c>
      <c r="T233" t="str">
        <f t="shared" si="144"/>
        <v/>
      </c>
      <c r="U233" t="str">
        <f t="shared" si="145"/>
        <v/>
      </c>
      <c r="V233" t="str">
        <f t="shared" si="146"/>
        <v/>
      </c>
      <c r="W233">
        <f t="shared" si="147"/>
        <v>0</v>
      </c>
      <c r="X233" t="str">
        <f t="shared" si="148"/>
        <v/>
      </c>
      <c r="Y233" t="str">
        <f t="shared" si="149"/>
        <v/>
      </c>
      <c r="Z233" t="str">
        <f t="shared" si="150"/>
        <v/>
      </c>
      <c r="AA233" t="str">
        <f t="shared" si="151"/>
        <v/>
      </c>
      <c r="AB233" t="str">
        <f>IF(AE233&lt;&gt;"",VLOOKUP(C233,Hulpblad!B:D,3,0),"")</f>
        <v/>
      </c>
      <c r="AC233" s="4" t="str">
        <f t="shared" si="152"/>
        <v/>
      </c>
      <c r="AD233" t="str">
        <f t="shared" si="153"/>
        <v/>
      </c>
      <c r="AE233" s="27"/>
      <c r="AF233" s="12"/>
      <c r="AG233" s="74" t="str">
        <f>IF($AE233&lt;&gt;"",IF(ISNA(VLOOKUP($AE233,'Alle Teamleden'!Y:AC,2,0)),"N/A",VLOOKUP($AE233,'Alle Teamleden'!Y:AC,2,0)),"")</f>
        <v/>
      </c>
      <c r="AH233" s="75"/>
      <c r="AI233" s="76" t="str">
        <f>IF($AE233&lt;&gt;"",IF(ISNA(VLOOKUP($AE233,'Alle Teamleden'!Y:AC,3,0)),"N/A",VLOOKUP($AE233,'Alle Teamleden'!Y:AC,3,0)),"")</f>
        <v/>
      </c>
      <c r="AJ233" s="76"/>
      <c r="AK233" s="74" t="str">
        <f>IF($AE233&lt;&gt;"",IF(ISNA(VLOOKUP($AE233,'Alle Teamleden'!Y:AC,4,0)),"N/A",VLOOKUP($AE233,'Alle Teamleden'!Y:AC,4,0)),"")</f>
        <v/>
      </c>
      <c r="AL233" s="77"/>
      <c r="AM233" s="75"/>
      <c r="AN233" s="15" t="str">
        <f>IF($AE233&lt;&gt;"",IF(ISNA(VLOOKUP(AV233,Gemiddelde!A:D,4,0)),"N/B",VLOOKUP(AV233,Gemiddelde!A:D,4,0)),"")</f>
        <v/>
      </c>
      <c r="AO233" s="15" t="str">
        <f>IF($AE233&lt;&gt;"",IF(ISNA(VLOOKUP(AV233,Gemiddelde!A:E,5,0)),"N/B",IF(VLOOKUP(AV233,Gemiddelde!A:E,5,0)=0,AN233,VLOOKUP(AV233,Gemiddelde!A:E,5,0))),"")</f>
        <v/>
      </c>
      <c r="AP233" s="11" t="str">
        <f>IF($AE233&lt;&gt;"",IF(ISNA(VLOOKUP($AE233,'Alle Teamleden'!Y:AD,5,0)),"N/A",VLOOKUP($AE233,'Alle Teamleden'!Y:AD,5,0)),"")</f>
        <v/>
      </c>
      <c r="AQ233" s="57"/>
      <c r="AR233" s="58"/>
      <c r="AS233" s="58"/>
      <c r="AT233" s="58"/>
      <c r="AU233" s="59"/>
      <c r="AV233" t="str">
        <f>AE233&amp;AV229</f>
        <v/>
      </c>
    </row>
    <row r="234" spans="2:48" x14ac:dyDescent="0.2">
      <c r="B234" t="str">
        <f>AI224&amp;" "&amp;AE224</f>
        <v xml:space="preserve"> </v>
      </c>
      <c r="C234">
        <f>AE224</f>
        <v>0</v>
      </c>
      <c r="D234" t="str">
        <f>$AH$3&amp;" "&amp;$AG224</f>
        <v xml:space="preserve"> </v>
      </c>
      <c r="E234">
        <f>AE227</f>
        <v>0</v>
      </c>
      <c r="F234" t="str">
        <f>AG227</f>
        <v/>
      </c>
      <c r="G234" t="str">
        <f>AI227</f>
        <v/>
      </c>
      <c r="H234" t="str">
        <f>AK227</f>
        <v/>
      </c>
      <c r="I234" t="str">
        <f>AN227</f>
        <v/>
      </c>
      <c r="J234" t="str">
        <f>AR227</f>
        <v/>
      </c>
      <c r="K234" t="str">
        <f>AK224</f>
        <v/>
      </c>
      <c r="L234" t="s">
        <v>46</v>
      </c>
      <c r="M234" t="str">
        <f>AM224</f>
        <v/>
      </c>
      <c r="N234" t="e">
        <f>VLOOKUP(D234,'Alle Teamleden'!F:P,11,0)</f>
        <v>#N/A</v>
      </c>
      <c r="O234">
        <f t="shared" si="140"/>
        <v>0</v>
      </c>
      <c r="P234" t="e">
        <f>VLOOKUP(O234,'Alle Teamleden'!Q:R,2,0)</f>
        <v>#N/A</v>
      </c>
      <c r="Q234" t="str">
        <f t="shared" si="141"/>
        <v/>
      </c>
      <c r="R234" t="str">
        <f t="shared" si="142"/>
        <v/>
      </c>
      <c r="S234" t="str">
        <f t="shared" si="143"/>
        <v/>
      </c>
      <c r="T234" t="str">
        <f t="shared" si="144"/>
        <v/>
      </c>
      <c r="U234" t="str">
        <f t="shared" si="145"/>
        <v/>
      </c>
      <c r="V234" t="str">
        <f t="shared" si="146"/>
        <v/>
      </c>
      <c r="W234">
        <f t="shared" si="147"/>
        <v>0</v>
      </c>
      <c r="X234" t="str">
        <f t="shared" si="148"/>
        <v/>
      </c>
      <c r="Y234" t="str">
        <f t="shared" si="149"/>
        <v/>
      </c>
      <c r="Z234" t="str">
        <f t="shared" si="150"/>
        <v/>
      </c>
      <c r="AA234" t="str">
        <f t="shared" si="151"/>
        <v/>
      </c>
      <c r="AB234" t="str">
        <f>IF(AE234&lt;&gt;"",VLOOKUP(C234,Hulpblad!B:D,3,0),"")</f>
        <v/>
      </c>
      <c r="AC234" s="4" t="str">
        <f t="shared" si="152"/>
        <v/>
      </c>
      <c r="AD234" t="str">
        <f t="shared" si="153"/>
        <v/>
      </c>
      <c r="AE234" s="27"/>
      <c r="AF234" s="12"/>
      <c r="AG234" s="74" t="str">
        <f>IF($AE234&lt;&gt;"",IF(ISNA(VLOOKUP($AE234,'Alle Teamleden'!Y:AC,2,0)),"N/A",VLOOKUP($AE234,'Alle Teamleden'!Y:AC,2,0)),"")</f>
        <v/>
      </c>
      <c r="AH234" s="75"/>
      <c r="AI234" s="76" t="str">
        <f>IF($AE234&lt;&gt;"",IF(ISNA(VLOOKUP($AE234,'Alle Teamleden'!Y:AC,3,0)),"N/A",VLOOKUP($AE234,'Alle Teamleden'!Y:AC,3,0)),"")</f>
        <v/>
      </c>
      <c r="AJ234" s="76"/>
      <c r="AK234" s="74" t="str">
        <f>IF($AE234&lt;&gt;"",IF(ISNA(VLOOKUP($AE234,'Alle Teamleden'!Y:AC,4,0)),"N/A",VLOOKUP($AE234,'Alle Teamleden'!Y:AC,4,0)),"")</f>
        <v/>
      </c>
      <c r="AL234" s="77"/>
      <c r="AM234" s="75"/>
      <c r="AN234" s="15" t="str">
        <f>IF($AE234&lt;&gt;"",IF(ISNA(VLOOKUP(AV234,Gemiddelde!A:D,4,0)),"N/B",VLOOKUP(AV234,Gemiddelde!A:D,4,0)),"")</f>
        <v/>
      </c>
      <c r="AO234" s="15" t="str">
        <f>IF($AE234&lt;&gt;"",IF(ISNA(VLOOKUP(AV234,Gemiddelde!A:E,5,0)),"N/B",IF(VLOOKUP(AV234,Gemiddelde!A:E,5,0)=0,AN234,VLOOKUP(AV234,Gemiddelde!A:E,5,0))),"")</f>
        <v/>
      </c>
      <c r="AP234" s="11" t="str">
        <f>IF($AE234&lt;&gt;"",IF(ISNA(VLOOKUP($AE234,'Alle Teamleden'!Y:AD,5,0)),"N/A",VLOOKUP($AE234,'Alle Teamleden'!Y:AD,5,0)),"")</f>
        <v/>
      </c>
      <c r="AQ234" s="57"/>
      <c r="AR234" s="58"/>
      <c r="AS234" s="58"/>
      <c r="AT234" s="58"/>
      <c r="AU234" s="59"/>
      <c r="AV234" t="str">
        <f>AE234&amp;AV229</f>
        <v/>
      </c>
    </row>
    <row r="235" spans="2:48" x14ac:dyDescent="0.2">
      <c r="B235" t="str">
        <f>AI224&amp;" "&amp;AE224</f>
        <v xml:space="preserve"> </v>
      </c>
      <c r="C235">
        <f>AE224</f>
        <v>0</v>
      </c>
      <c r="D235" t="str">
        <f>$AH$3&amp;" "&amp;$AG224</f>
        <v xml:space="preserve"> </v>
      </c>
      <c r="E235">
        <f>AE227</f>
        <v>0</v>
      </c>
      <c r="F235" t="str">
        <f>AG227</f>
        <v/>
      </c>
      <c r="G235" t="str">
        <f>AI227</f>
        <v/>
      </c>
      <c r="H235" t="str">
        <f>AK227</f>
        <v/>
      </c>
      <c r="I235" t="str">
        <f>AN227</f>
        <v/>
      </c>
      <c r="J235" t="str">
        <f>AR227</f>
        <v/>
      </c>
      <c r="K235" t="str">
        <f>AK224</f>
        <v/>
      </c>
      <c r="L235" t="s">
        <v>46</v>
      </c>
      <c r="M235" t="str">
        <f>AM224</f>
        <v/>
      </c>
      <c r="N235" t="e">
        <f>VLOOKUP(D235,'Alle Teamleden'!F:P,11,0)</f>
        <v>#N/A</v>
      </c>
      <c r="O235">
        <f t="shared" si="140"/>
        <v>0</v>
      </c>
      <c r="P235" t="e">
        <f>VLOOKUP(O235,'Alle Teamleden'!Q:R,2,0)</f>
        <v>#N/A</v>
      </c>
      <c r="Q235" t="str">
        <f t="shared" si="141"/>
        <v/>
      </c>
      <c r="R235" t="str">
        <f t="shared" si="142"/>
        <v/>
      </c>
      <c r="S235" t="str">
        <f t="shared" si="143"/>
        <v/>
      </c>
      <c r="T235" t="str">
        <f t="shared" si="144"/>
        <v/>
      </c>
      <c r="U235" t="str">
        <f t="shared" si="145"/>
        <v/>
      </c>
      <c r="V235" t="str">
        <f t="shared" si="146"/>
        <v/>
      </c>
      <c r="W235">
        <f t="shared" si="147"/>
        <v>0</v>
      </c>
      <c r="X235" t="str">
        <f t="shared" si="148"/>
        <v/>
      </c>
      <c r="Y235" t="str">
        <f t="shared" si="149"/>
        <v/>
      </c>
      <c r="Z235" t="str">
        <f t="shared" si="150"/>
        <v/>
      </c>
      <c r="AA235" t="str">
        <f t="shared" si="151"/>
        <v/>
      </c>
      <c r="AB235" t="str">
        <f>IF(AE235&lt;&gt;"",VLOOKUP(C235,Hulpblad!B:D,3,0),"")</f>
        <v/>
      </c>
      <c r="AC235" s="4" t="str">
        <f t="shared" si="152"/>
        <v/>
      </c>
      <c r="AD235" t="str">
        <f t="shared" si="153"/>
        <v/>
      </c>
      <c r="AE235" s="27"/>
      <c r="AF235" s="12"/>
      <c r="AG235" s="74" t="str">
        <f>IF($AE235&lt;&gt;"",IF(ISNA(VLOOKUP($AE235,'Alle Teamleden'!Y:AC,2,0)),"N/A",VLOOKUP($AE235,'Alle Teamleden'!Y:AC,2,0)),"")</f>
        <v/>
      </c>
      <c r="AH235" s="75"/>
      <c r="AI235" s="76" t="str">
        <f>IF($AE235&lt;&gt;"",IF(ISNA(VLOOKUP($AE235,'Alle Teamleden'!Y:AC,3,0)),"N/A",VLOOKUP($AE235,'Alle Teamleden'!Y:AC,3,0)),"")</f>
        <v/>
      </c>
      <c r="AJ235" s="76"/>
      <c r="AK235" s="74" t="str">
        <f>IF($AE235&lt;&gt;"",IF(ISNA(VLOOKUP($AE235,'Alle Teamleden'!Y:AC,4,0)),"N/A",VLOOKUP($AE235,'Alle Teamleden'!Y:AC,4,0)),"")</f>
        <v/>
      </c>
      <c r="AL235" s="77"/>
      <c r="AM235" s="75"/>
      <c r="AN235" s="15" t="str">
        <f>IF($AE235&lt;&gt;"",IF(ISNA(VLOOKUP(AV235,Gemiddelde!A:D,4,0)),"N/B",VLOOKUP(AV235,Gemiddelde!A:D,4,0)),"")</f>
        <v/>
      </c>
      <c r="AO235" s="15" t="str">
        <f>IF($AE235&lt;&gt;"",IF(ISNA(VLOOKUP(AV235,Gemiddelde!A:E,5,0)),"N/B",IF(VLOOKUP(AV235,Gemiddelde!A:E,5,0)=0,AN235,VLOOKUP(AV235,Gemiddelde!A:E,5,0))),"")</f>
        <v/>
      </c>
      <c r="AP235" s="11" t="str">
        <f>IF($AE235&lt;&gt;"",IF(ISNA(VLOOKUP($AE235,'Alle Teamleden'!Y:AD,5,0)),"N/A",VLOOKUP($AE235,'Alle Teamleden'!Y:AD,5,0)),"")</f>
        <v/>
      </c>
      <c r="AQ235" s="57"/>
      <c r="AR235" s="58"/>
      <c r="AS235" s="58"/>
      <c r="AT235" s="58"/>
      <c r="AU235" s="59"/>
      <c r="AV235" t="str">
        <f>AE235&amp;AV229</f>
        <v/>
      </c>
    </row>
    <row r="236" spans="2:48" x14ac:dyDescent="0.2">
      <c r="B236" t="str">
        <f>AI224&amp;" "&amp;AE224</f>
        <v xml:space="preserve"> </v>
      </c>
      <c r="C236">
        <f>AE224</f>
        <v>0</v>
      </c>
      <c r="D236" t="str">
        <f>$AH$3&amp;" "&amp;$AG224</f>
        <v xml:space="preserve"> </v>
      </c>
      <c r="E236">
        <f>AE227</f>
        <v>0</v>
      </c>
      <c r="F236" t="str">
        <f>AG227</f>
        <v/>
      </c>
      <c r="G236" t="str">
        <f>AI227</f>
        <v/>
      </c>
      <c r="H236" t="str">
        <f>AK227</f>
        <v/>
      </c>
      <c r="I236" t="str">
        <f>AN227</f>
        <v/>
      </c>
      <c r="J236" t="str">
        <f>AR227</f>
        <v/>
      </c>
      <c r="K236" t="str">
        <f>AK224</f>
        <v/>
      </c>
      <c r="L236" t="s">
        <v>46</v>
      </c>
      <c r="M236" t="str">
        <f>AM224</f>
        <v/>
      </c>
      <c r="N236" t="e">
        <f>VLOOKUP(D236,'Alle Teamleden'!F:P,11,0)</f>
        <v>#N/A</v>
      </c>
      <c r="O236">
        <f t="shared" si="140"/>
        <v>0</v>
      </c>
      <c r="P236" t="e">
        <f>VLOOKUP(O236,'Alle Teamleden'!Q:R,2,0)</f>
        <v>#N/A</v>
      </c>
      <c r="Q236" t="str">
        <f t="shared" si="141"/>
        <v/>
      </c>
      <c r="R236" t="str">
        <f t="shared" si="142"/>
        <v/>
      </c>
      <c r="S236" t="str">
        <f t="shared" si="143"/>
        <v/>
      </c>
      <c r="T236" t="str">
        <f t="shared" si="144"/>
        <v/>
      </c>
      <c r="U236" t="str">
        <f t="shared" si="145"/>
        <v/>
      </c>
      <c r="V236" t="str">
        <f t="shared" si="146"/>
        <v/>
      </c>
      <c r="W236">
        <f t="shared" si="147"/>
        <v>0</v>
      </c>
      <c r="X236" t="str">
        <f t="shared" si="148"/>
        <v/>
      </c>
      <c r="Y236" t="str">
        <f t="shared" si="149"/>
        <v/>
      </c>
      <c r="Z236" t="str">
        <f t="shared" si="150"/>
        <v/>
      </c>
      <c r="AA236" t="str">
        <f t="shared" si="151"/>
        <v/>
      </c>
      <c r="AB236" t="str">
        <f>IF(AE236&lt;&gt;"",VLOOKUP(C236,Hulpblad!B:D,3,0),"")</f>
        <v/>
      </c>
      <c r="AC236" s="4" t="str">
        <f t="shared" si="152"/>
        <v/>
      </c>
      <c r="AD236" t="str">
        <f t="shared" si="153"/>
        <v/>
      </c>
      <c r="AE236" s="27"/>
      <c r="AF236" s="12"/>
      <c r="AG236" s="74" t="str">
        <f>IF($AE236&lt;&gt;"",IF(ISNA(VLOOKUP($AE236,'Alle Teamleden'!Y:AC,2,0)),"N/A",VLOOKUP($AE236,'Alle Teamleden'!Y:AC,2,0)),"")</f>
        <v/>
      </c>
      <c r="AH236" s="75"/>
      <c r="AI236" s="76" t="str">
        <f>IF($AE236&lt;&gt;"",IF(ISNA(VLOOKUP($AE236,'Alle Teamleden'!Y:AC,3,0)),"N/A",VLOOKUP($AE236,'Alle Teamleden'!Y:AC,3,0)),"")</f>
        <v/>
      </c>
      <c r="AJ236" s="76"/>
      <c r="AK236" s="74" t="str">
        <f>IF($AE236&lt;&gt;"",IF(ISNA(VLOOKUP($AE236,'Alle Teamleden'!Y:AC,4,0)),"N/A",VLOOKUP($AE236,'Alle Teamleden'!Y:AC,4,0)),"")</f>
        <v/>
      </c>
      <c r="AL236" s="77"/>
      <c r="AM236" s="75"/>
      <c r="AN236" s="15" t="str">
        <f>IF($AE236&lt;&gt;"",IF(ISNA(VLOOKUP(AV236,Gemiddelde!A:D,4,0)),"N/B",VLOOKUP(AV236,Gemiddelde!A:D,4,0)),"")</f>
        <v/>
      </c>
      <c r="AO236" s="15" t="str">
        <f>IF($AE236&lt;&gt;"",IF(ISNA(VLOOKUP(AV236,Gemiddelde!A:E,5,0)),"N/B",IF(VLOOKUP(AV236,Gemiddelde!A:E,5,0)=0,AN236,VLOOKUP(AV236,Gemiddelde!A:E,5,0))),"")</f>
        <v/>
      </c>
      <c r="AP236" s="11" t="str">
        <f>IF($AE236&lt;&gt;"",IF(ISNA(VLOOKUP($AE236,'Alle Teamleden'!Y:AD,5,0)),"N/A",VLOOKUP($AE236,'Alle Teamleden'!Y:AD,5,0)),"")</f>
        <v/>
      </c>
      <c r="AQ236" s="57"/>
      <c r="AR236" s="58"/>
      <c r="AS236" s="58"/>
      <c r="AT236" s="58"/>
      <c r="AU236" s="59"/>
      <c r="AV236" t="str">
        <f>AE236&amp;AV229</f>
        <v/>
      </c>
    </row>
    <row r="237" spans="2:48" x14ac:dyDescent="0.2">
      <c r="B237" t="str">
        <f>AI224&amp;" "&amp;AE224</f>
        <v xml:space="preserve"> </v>
      </c>
      <c r="C237">
        <f>AE224</f>
        <v>0</v>
      </c>
      <c r="D237" t="str">
        <f>$AH$3&amp;" "&amp;$AG224</f>
        <v xml:space="preserve"> </v>
      </c>
      <c r="E237">
        <f>AE227</f>
        <v>0</v>
      </c>
      <c r="F237" t="str">
        <f>AG227</f>
        <v/>
      </c>
      <c r="G237" t="str">
        <f>AI227</f>
        <v/>
      </c>
      <c r="H237" t="str">
        <f>AK227</f>
        <v/>
      </c>
      <c r="I237" t="str">
        <f>AN227</f>
        <v/>
      </c>
      <c r="J237" t="str">
        <f>AR227</f>
        <v/>
      </c>
      <c r="K237" t="str">
        <f>AK224</f>
        <v/>
      </c>
      <c r="L237" t="s">
        <v>46</v>
      </c>
      <c r="M237" t="str">
        <f>AM224</f>
        <v/>
      </c>
      <c r="N237" t="e">
        <f>VLOOKUP(D237,'Alle Teamleden'!F:P,11,0)</f>
        <v>#N/A</v>
      </c>
      <c r="O237">
        <f t="shared" si="140"/>
        <v>0</v>
      </c>
      <c r="P237" t="e">
        <f>VLOOKUP(O237,'Alle Teamleden'!Q:R,2,0)</f>
        <v>#N/A</v>
      </c>
      <c r="Q237" t="str">
        <f t="shared" si="141"/>
        <v/>
      </c>
      <c r="R237" t="str">
        <f t="shared" si="142"/>
        <v/>
      </c>
      <c r="S237" t="str">
        <f t="shared" si="143"/>
        <v/>
      </c>
      <c r="T237" t="str">
        <f t="shared" si="144"/>
        <v/>
      </c>
      <c r="U237" t="str">
        <f t="shared" si="145"/>
        <v/>
      </c>
      <c r="V237" t="str">
        <f t="shared" si="146"/>
        <v/>
      </c>
      <c r="W237">
        <f t="shared" si="147"/>
        <v>0</v>
      </c>
      <c r="X237" t="str">
        <f t="shared" si="148"/>
        <v/>
      </c>
      <c r="Y237" t="str">
        <f t="shared" si="149"/>
        <v/>
      </c>
      <c r="Z237" t="str">
        <f t="shared" si="150"/>
        <v/>
      </c>
      <c r="AA237" t="str">
        <f t="shared" si="151"/>
        <v/>
      </c>
      <c r="AB237" t="str">
        <f>IF(AE237&lt;&gt;"",VLOOKUP(C237,Hulpblad!B:D,3,0),"")</f>
        <v/>
      </c>
      <c r="AC237" s="4" t="str">
        <f t="shared" si="152"/>
        <v/>
      </c>
      <c r="AD237" t="str">
        <f t="shared" si="153"/>
        <v/>
      </c>
      <c r="AE237" s="27"/>
      <c r="AF237" s="12"/>
      <c r="AG237" s="74" t="str">
        <f>IF($AE237&lt;&gt;"",IF(ISNA(VLOOKUP($AE237,'Alle Teamleden'!Y:AC,2,0)),"N/A",VLOOKUP($AE237,'Alle Teamleden'!Y:AC,2,0)),"")</f>
        <v/>
      </c>
      <c r="AH237" s="75"/>
      <c r="AI237" s="76" t="str">
        <f>IF($AE237&lt;&gt;"",IF(ISNA(VLOOKUP($AE237,'Alle Teamleden'!Y:AC,3,0)),"N/A",VLOOKUP($AE237,'Alle Teamleden'!Y:AC,3,0)),"")</f>
        <v/>
      </c>
      <c r="AJ237" s="76"/>
      <c r="AK237" s="74" t="str">
        <f>IF($AE237&lt;&gt;"",IF(ISNA(VLOOKUP($AE237,'Alle Teamleden'!Y:AC,4,0)),"N/A",VLOOKUP($AE237,'Alle Teamleden'!Y:AC,4,0)),"")</f>
        <v/>
      </c>
      <c r="AL237" s="77"/>
      <c r="AM237" s="75"/>
      <c r="AN237" s="15" t="str">
        <f>IF($AE237&lt;&gt;"",IF(ISNA(VLOOKUP(AV237,Gemiddelde!A:D,4,0)),"N/B",VLOOKUP(AV237,Gemiddelde!A:D,4,0)),"")</f>
        <v/>
      </c>
      <c r="AO237" s="15" t="str">
        <f>IF($AE237&lt;&gt;"",IF(ISNA(VLOOKUP(AV237,Gemiddelde!A:E,5,0)),"N/B",IF(VLOOKUP(AV237,Gemiddelde!A:E,5,0)=0,AN237,VLOOKUP(AV237,Gemiddelde!A:E,5,0))),"")</f>
        <v/>
      </c>
      <c r="AP237" s="11" t="str">
        <f>IF($AE237&lt;&gt;"",IF(ISNA(VLOOKUP($AE237,'Alle Teamleden'!Y:AD,5,0)),"N/A",VLOOKUP($AE237,'Alle Teamleden'!Y:AD,5,0)),"")</f>
        <v/>
      </c>
      <c r="AQ237" s="57"/>
      <c r="AR237" s="58"/>
      <c r="AS237" s="58"/>
      <c r="AT237" s="58"/>
      <c r="AU237" s="59"/>
      <c r="AV237" t="str">
        <f>AE237&amp;AV229</f>
        <v/>
      </c>
    </row>
    <row r="238" spans="2:48" x14ac:dyDescent="0.2">
      <c r="B238" t="str">
        <f>AI224&amp;" "&amp;AE224</f>
        <v xml:space="preserve"> </v>
      </c>
      <c r="C238">
        <f>AE224</f>
        <v>0</v>
      </c>
      <c r="D238" t="str">
        <f>$AH$3&amp;" "&amp;$AG224</f>
        <v xml:space="preserve"> </v>
      </c>
      <c r="E238">
        <f>AE227</f>
        <v>0</v>
      </c>
      <c r="F238" t="str">
        <f>AG227</f>
        <v/>
      </c>
      <c r="G238" t="str">
        <f>AI227</f>
        <v/>
      </c>
      <c r="H238" t="str">
        <f>AK227</f>
        <v/>
      </c>
      <c r="I238" t="str">
        <f>AN227</f>
        <v/>
      </c>
      <c r="J238" t="str">
        <f>AR227</f>
        <v/>
      </c>
      <c r="K238" t="str">
        <f>AK224</f>
        <v/>
      </c>
      <c r="L238" t="s">
        <v>46</v>
      </c>
      <c r="M238" t="str">
        <f>AM224</f>
        <v/>
      </c>
      <c r="N238" t="e">
        <f>VLOOKUP(D238,'Alle Teamleden'!F:P,11,0)</f>
        <v>#N/A</v>
      </c>
      <c r="O238">
        <f t="shared" si="140"/>
        <v>0</v>
      </c>
      <c r="P238" t="e">
        <f>VLOOKUP(O238,'Alle Teamleden'!Q:R,2,0)</f>
        <v>#N/A</v>
      </c>
      <c r="Q238" t="str">
        <f t="shared" si="141"/>
        <v/>
      </c>
      <c r="R238" t="str">
        <f t="shared" si="142"/>
        <v/>
      </c>
      <c r="S238" t="str">
        <f t="shared" si="143"/>
        <v/>
      </c>
      <c r="T238" t="str">
        <f t="shared" si="144"/>
        <v/>
      </c>
      <c r="U238" t="str">
        <f t="shared" si="145"/>
        <v/>
      </c>
      <c r="V238" t="str">
        <f t="shared" si="146"/>
        <v/>
      </c>
      <c r="W238">
        <f t="shared" si="147"/>
        <v>0</v>
      </c>
      <c r="X238" t="str">
        <f t="shared" si="148"/>
        <v/>
      </c>
      <c r="Y238" t="str">
        <f t="shared" si="149"/>
        <v/>
      </c>
      <c r="Z238" t="str">
        <f t="shared" si="150"/>
        <v/>
      </c>
      <c r="AA238" t="str">
        <f t="shared" si="151"/>
        <v/>
      </c>
      <c r="AB238" t="str">
        <f>IF(AE238&lt;&gt;"",VLOOKUP(C238,Hulpblad!B:D,3,0),"")</f>
        <v/>
      </c>
      <c r="AC238" s="4" t="str">
        <f t="shared" si="152"/>
        <v/>
      </c>
      <c r="AD238" t="str">
        <f t="shared" si="153"/>
        <v/>
      </c>
      <c r="AE238" s="27"/>
      <c r="AF238" s="12"/>
      <c r="AG238" s="74" t="str">
        <f>IF($AE238&lt;&gt;"",IF(ISNA(VLOOKUP($AE238,'Alle Teamleden'!Y:AC,2,0)),"N/A",VLOOKUP($AE238,'Alle Teamleden'!Y:AC,2,0)),"")</f>
        <v/>
      </c>
      <c r="AH238" s="75"/>
      <c r="AI238" s="76" t="str">
        <f>IF($AE238&lt;&gt;"",IF(ISNA(VLOOKUP($AE238,'Alle Teamleden'!Y:AC,3,0)),"N/A",VLOOKUP($AE238,'Alle Teamleden'!Y:AC,3,0)),"")</f>
        <v/>
      </c>
      <c r="AJ238" s="76"/>
      <c r="AK238" s="74" t="str">
        <f>IF($AE238&lt;&gt;"",IF(ISNA(VLOOKUP($AE238,'Alle Teamleden'!Y:AC,4,0)),"N/A",VLOOKUP($AE238,'Alle Teamleden'!Y:AC,4,0)),"")</f>
        <v/>
      </c>
      <c r="AL238" s="77"/>
      <c r="AM238" s="75"/>
      <c r="AN238" s="15" t="str">
        <f>IF($AE238&lt;&gt;"",IF(ISNA(VLOOKUP(AV238,Gemiddelde!A:D,4,0)),"N/B",VLOOKUP(AV238,Gemiddelde!A:D,4,0)),"")</f>
        <v/>
      </c>
      <c r="AO238" s="15" t="str">
        <f>IF($AE238&lt;&gt;"",IF(ISNA(VLOOKUP(AV238,Gemiddelde!A:E,5,0)),"N/B",IF(VLOOKUP(AV238,Gemiddelde!A:E,5,0)=0,AN238,VLOOKUP(AV238,Gemiddelde!A:E,5,0))),"")</f>
        <v/>
      </c>
      <c r="AP238" s="11" t="str">
        <f>IF($AE238&lt;&gt;"",IF(ISNA(VLOOKUP($AE238,'Alle Teamleden'!Y:AD,5,0)),"N/A",VLOOKUP($AE238,'Alle Teamleden'!Y:AD,5,0)),"")</f>
        <v/>
      </c>
      <c r="AQ238" s="57"/>
      <c r="AR238" s="58"/>
      <c r="AS238" s="58"/>
      <c r="AT238" s="58"/>
      <c r="AU238" s="59"/>
      <c r="AV238" t="str">
        <f>AE238&amp;AV229</f>
        <v/>
      </c>
    </row>
    <row r="239" spans="2:48" x14ac:dyDescent="0.2">
      <c r="B239" t="str">
        <f>AI224&amp;" "&amp;AE224</f>
        <v xml:space="preserve"> </v>
      </c>
      <c r="C239">
        <f>AE224</f>
        <v>0</v>
      </c>
      <c r="D239" t="str">
        <f>$AH$3&amp;" "&amp;$AG224</f>
        <v xml:space="preserve"> </v>
      </c>
      <c r="E239">
        <f>AE227</f>
        <v>0</v>
      </c>
      <c r="F239" t="str">
        <f>AG227</f>
        <v/>
      </c>
      <c r="G239" t="str">
        <f>AI227</f>
        <v/>
      </c>
      <c r="H239" t="str">
        <f>AK227</f>
        <v/>
      </c>
      <c r="I239" t="str">
        <f>AN227</f>
        <v/>
      </c>
      <c r="J239" t="str">
        <f>AR227</f>
        <v/>
      </c>
      <c r="K239" t="str">
        <f>AK224</f>
        <v/>
      </c>
      <c r="L239" t="s">
        <v>46</v>
      </c>
      <c r="M239" t="str">
        <f>AM224</f>
        <v/>
      </c>
      <c r="N239" t="e">
        <f>VLOOKUP(D239,'Alle Teamleden'!F:P,11,0)</f>
        <v>#N/A</v>
      </c>
      <c r="O239">
        <f t="shared" si="140"/>
        <v>0</v>
      </c>
      <c r="P239" t="e">
        <f>VLOOKUP(O239,'Alle Teamleden'!Q:R,2,0)</f>
        <v>#N/A</v>
      </c>
      <c r="Q239" t="str">
        <f t="shared" si="141"/>
        <v/>
      </c>
      <c r="R239" t="str">
        <f t="shared" si="142"/>
        <v/>
      </c>
      <c r="S239" t="str">
        <f t="shared" si="143"/>
        <v/>
      </c>
      <c r="T239" t="str">
        <f t="shared" si="144"/>
        <v/>
      </c>
      <c r="U239" t="str">
        <f t="shared" si="145"/>
        <v/>
      </c>
      <c r="V239" t="str">
        <f t="shared" si="146"/>
        <v/>
      </c>
      <c r="W239">
        <f t="shared" si="147"/>
        <v>0</v>
      </c>
      <c r="X239" t="str">
        <f t="shared" si="148"/>
        <v/>
      </c>
      <c r="Y239" t="str">
        <f t="shared" si="149"/>
        <v/>
      </c>
      <c r="Z239" t="str">
        <f t="shared" si="150"/>
        <v/>
      </c>
      <c r="AA239" t="str">
        <f t="shared" si="151"/>
        <v/>
      </c>
      <c r="AB239" t="str">
        <f>IF(AE239&lt;&gt;"",VLOOKUP(C239,Hulpblad!B:D,3,0),"")</f>
        <v/>
      </c>
      <c r="AC239" s="4" t="str">
        <f t="shared" si="152"/>
        <v/>
      </c>
      <c r="AD239" t="str">
        <f t="shared" si="153"/>
        <v/>
      </c>
      <c r="AE239" s="27"/>
      <c r="AF239" s="12"/>
      <c r="AG239" s="74" t="str">
        <f>IF($AE239&lt;&gt;"",IF(ISNA(VLOOKUP($AE239,'Alle Teamleden'!Y:AC,2,0)),"N/A",VLOOKUP($AE239,'Alle Teamleden'!Y:AC,2,0)),"")</f>
        <v/>
      </c>
      <c r="AH239" s="75"/>
      <c r="AI239" s="76" t="str">
        <f>IF($AE239&lt;&gt;"",IF(ISNA(VLOOKUP($AE239,'Alle Teamleden'!Y:AC,3,0)),"N/A",VLOOKUP($AE239,'Alle Teamleden'!Y:AC,3,0)),"")</f>
        <v/>
      </c>
      <c r="AJ239" s="76"/>
      <c r="AK239" s="74" t="str">
        <f>IF($AE239&lt;&gt;"",IF(ISNA(VLOOKUP($AE239,'Alle Teamleden'!Y:AC,4,0)),"N/A",VLOOKUP($AE239,'Alle Teamleden'!Y:AC,4,0)),"")</f>
        <v/>
      </c>
      <c r="AL239" s="77"/>
      <c r="AM239" s="75"/>
      <c r="AN239" s="15" t="str">
        <f>IF($AE239&lt;&gt;"",IF(ISNA(VLOOKUP(AV239,Gemiddelde!A:D,4,0)),"N/B",VLOOKUP(AV239,Gemiddelde!A:D,4,0)),"")</f>
        <v/>
      </c>
      <c r="AO239" s="15" t="str">
        <f>IF($AE239&lt;&gt;"",IF(ISNA(VLOOKUP(AV239,Gemiddelde!A:E,5,0)),"N/B",IF(VLOOKUP(AV239,Gemiddelde!A:E,5,0)=0,AN239,VLOOKUP(AV239,Gemiddelde!A:E,5,0))),"")</f>
        <v/>
      </c>
      <c r="AP239" s="11" t="str">
        <f>IF($AE239&lt;&gt;"",IF(ISNA(VLOOKUP($AE239,'Alle Teamleden'!Y:AD,5,0)),"N/A",VLOOKUP($AE239,'Alle Teamleden'!Y:AD,5,0)),"")</f>
        <v/>
      </c>
      <c r="AQ239" s="57"/>
      <c r="AR239" s="58"/>
      <c r="AS239" s="58"/>
      <c r="AT239" s="58"/>
      <c r="AU239" s="59"/>
      <c r="AV239" t="str">
        <f>AE239&amp;AV229</f>
        <v/>
      </c>
    </row>
    <row r="240" spans="2:48" x14ac:dyDescent="0.2">
      <c r="B240" t="str">
        <f>AI224&amp;" "&amp;AE224</f>
        <v xml:space="preserve"> </v>
      </c>
      <c r="C240">
        <f>AE224</f>
        <v>0</v>
      </c>
      <c r="D240" t="str">
        <f>$AH$3&amp;" "&amp;$AG224</f>
        <v xml:space="preserve"> </v>
      </c>
      <c r="E240">
        <f>AE227</f>
        <v>0</v>
      </c>
      <c r="F240" t="str">
        <f>AG227</f>
        <v/>
      </c>
      <c r="G240" t="str">
        <f>AI227</f>
        <v/>
      </c>
      <c r="H240" t="str">
        <f>AK227</f>
        <v/>
      </c>
      <c r="I240" t="str">
        <f>AN227</f>
        <v/>
      </c>
      <c r="J240" t="str">
        <f>AR227</f>
        <v/>
      </c>
      <c r="K240" t="str">
        <f>AK224</f>
        <v/>
      </c>
      <c r="L240" t="s">
        <v>46</v>
      </c>
      <c r="M240" t="str">
        <f>AM224</f>
        <v/>
      </c>
      <c r="N240" t="e">
        <f>VLOOKUP(D240,'Alle Teamleden'!F:P,11,0)</f>
        <v>#N/A</v>
      </c>
      <c r="O240">
        <f t="shared" si="140"/>
        <v>0</v>
      </c>
      <c r="P240" t="e">
        <f>VLOOKUP(O240,'Alle Teamleden'!Q:R,2,0)</f>
        <v>#N/A</v>
      </c>
      <c r="Q240" t="str">
        <f t="shared" si="141"/>
        <v/>
      </c>
      <c r="R240" t="str">
        <f t="shared" si="142"/>
        <v/>
      </c>
      <c r="S240" t="str">
        <f t="shared" si="143"/>
        <v/>
      </c>
      <c r="T240" t="str">
        <f t="shared" si="144"/>
        <v/>
      </c>
      <c r="U240" t="str">
        <f t="shared" si="145"/>
        <v/>
      </c>
      <c r="V240" t="str">
        <f t="shared" si="146"/>
        <v/>
      </c>
      <c r="W240">
        <f t="shared" si="147"/>
        <v>0</v>
      </c>
      <c r="X240" t="str">
        <f t="shared" si="148"/>
        <v/>
      </c>
      <c r="Y240" t="str">
        <f t="shared" si="149"/>
        <v/>
      </c>
      <c r="Z240" t="str">
        <f t="shared" si="150"/>
        <v/>
      </c>
      <c r="AA240" t="str">
        <f t="shared" si="151"/>
        <v/>
      </c>
      <c r="AB240" t="str">
        <f>IF(AE240&lt;&gt;"",VLOOKUP(C240,Hulpblad!B:D,3,0),"")</f>
        <v/>
      </c>
      <c r="AC240" s="4" t="str">
        <f t="shared" si="152"/>
        <v/>
      </c>
      <c r="AD240" t="str">
        <f t="shared" si="153"/>
        <v/>
      </c>
      <c r="AE240" s="27"/>
      <c r="AF240" s="12"/>
      <c r="AG240" s="74" t="str">
        <f>IF($AE240&lt;&gt;"",IF(ISNA(VLOOKUP($AE240,'Alle Teamleden'!Y:AC,2,0)),"N/A",VLOOKUP($AE240,'Alle Teamleden'!Y:AC,2,0)),"")</f>
        <v/>
      </c>
      <c r="AH240" s="75"/>
      <c r="AI240" s="76" t="str">
        <f>IF($AE240&lt;&gt;"",IF(ISNA(VLOOKUP($AE240,'Alle Teamleden'!Y:AC,3,0)),"N/A",VLOOKUP($AE240,'Alle Teamleden'!Y:AC,3,0)),"")</f>
        <v/>
      </c>
      <c r="AJ240" s="76"/>
      <c r="AK240" s="74" t="str">
        <f>IF($AE240&lt;&gt;"",IF(ISNA(VLOOKUP($AE240,'Alle Teamleden'!Y:AC,4,0)),"N/A",VLOOKUP($AE240,'Alle Teamleden'!Y:AC,4,0)),"")</f>
        <v/>
      </c>
      <c r="AL240" s="77"/>
      <c r="AM240" s="75"/>
      <c r="AN240" s="15" t="str">
        <f>IF($AE240&lt;&gt;"",IF(ISNA(VLOOKUP(AV240,Gemiddelde!A:D,4,0)),"N/B",VLOOKUP(AV240,Gemiddelde!A:D,4,0)),"")</f>
        <v/>
      </c>
      <c r="AO240" s="15" t="str">
        <f>IF($AE240&lt;&gt;"",IF(ISNA(VLOOKUP(AV240,Gemiddelde!A:E,5,0)),"N/B",IF(VLOOKUP(AV240,Gemiddelde!A:E,5,0)=0,AN240,VLOOKUP(AV240,Gemiddelde!A:E,5,0))),"")</f>
        <v/>
      </c>
      <c r="AP240" s="11" t="str">
        <f>IF($AE240&lt;&gt;"",IF(ISNA(VLOOKUP($AE240,'Alle Teamleden'!Y:AD,5,0)),"N/A",VLOOKUP($AE240,'Alle Teamleden'!Y:AD,5,0)),"")</f>
        <v/>
      </c>
      <c r="AQ240" s="57"/>
      <c r="AR240" s="58"/>
      <c r="AS240" s="58"/>
      <c r="AT240" s="58"/>
      <c r="AU240" s="59"/>
      <c r="AV240" t="str">
        <f>AE240&amp;AV229</f>
        <v/>
      </c>
    </row>
    <row r="241" spans="2:48" ht="13.5" thickBot="1" x14ac:dyDescent="0.25">
      <c r="B241" t="str">
        <f>AI224&amp;" "&amp;AE224</f>
        <v xml:space="preserve"> </v>
      </c>
      <c r="C241">
        <f>AE224</f>
        <v>0</v>
      </c>
      <c r="D241" t="str">
        <f>$AH$3&amp;" "&amp;$AG224</f>
        <v xml:space="preserve"> </v>
      </c>
      <c r="E241">
        <f>AE227</f>
        <v>0</v>
      </c>
      <c r="F241" t="str">
        <f>AG227</f>
        <v/>
      </c>
      <c r="G241" t="str">
        <f>AI227</f>
        <v/>
      </c>
      <c r="H241" t="str">
        <f>AK227</f>
        <v/>
      </c>
      <c r="I241" t="str">
        <f>AN227</f>
        <v/>
      </c>
      <c r="J241" t="str">
        <f>AR227</f>
        <v/>
      </c>
      <c r="K241" t="str">
        <f>AK224</f>
        <v/>
      </c>
      <c r="L241" t="s">
        <v>46</v>
      </c>
      <c r="M241" t="str">
        <f>AM224</f>
        <v/>
      </c>
      <c r="N241" t="e">
        <f>VLOOKUP(D241,'Alle Teamleden'!F:P,11,0)</f>
        <v>#N/A</v>
      </c>
      <c r="O241">
        <f t="shared" si="140"/>
        <v>0</v>
      </c>
      <c r="P241" t="e">
        <f>VLOOKUP(O241,'Alle Teamleden'!Q:R,2,0)</f>
        <v>#N/A</v>
      </c>
      <c r="Q241" t="str">
        <f t="shared" si="141"/>
        <v/>
      </c>
      <c r="R241" t="str">
        <f t="shared" si="142"/>
        <v/>
      </c>
      <c r="S241" t="str">
        <f t="shared" si="143"/>
        <v/>
      </c>
      <c r="T241" t="str">
        <f t="shared" si="144"/>
        <v/>
      </c>
      <c r="U241" t="str">
        <f t="shared" si="145"/>
        <v/>
      </c>
      <c r="V241" t="str">
        <f t="shared" si="146"/>
        <v/>
      </c>
      <c r="W241">
        <f t="shared" si="147"/>
        <v>0</v>
      </c>
      <c r="X241" t="str">
        <f t="shared" si="148"/>
        <v/>
      </c>
      <c r="Y241" t="str">
        <f t="shared" si="149"/>
        <v/>
      </c>
      <c r="Z241" t="str">
        <f t="shared" si="150"/>
        <v/>
      </c>
      <c r="AA241" t="str">
        <f t="shared" si="151"/>
        <v/>
      </c>
      <c r="AB241" t="str">
        <f>IF(AE241&lt;&gt;"",VLOOKUP(C241,Hulpblad!B:D,3,0),"")</f>
        <v/>
      </c>
      <c r="AC241" s="4" t="str">
        <f t="shared" si="152"/>
        <v/>
      </c>
      <c r="AD241" t="str">
        <f t="shared" si="153"/>
        <v/>
      </c>
      <c r="AE241" s="28"/>
      <c r="AF241" s="13"/>
      <c r="AG241" s="89" t="str">
        <f>IF($AE241&lt;&gt;"",IF(ISNA(VLOOKUP($AE241,'Alle Teamleden'!Y:AC,2,0)),"N/A",VLOOKUP($AE241,'Alle Teamleden'!Y:AC,2,0)),"")</f>
        <v/>
      </c>
      <c r="AH241" s="91"/>
      <c r="AI241" s="92" t="str">
        <f>IF($AE241&lt;&gt;"",IF(ISNA(VLOOKUP($AE241,'Alle Teamleden'!Y:AC,3,0)),"N/A",VLOOKUP($AE241,'Alle Teamleden'!Y:AC,3,0)),"")</f>
        <v/>
      </c>
      <c r="AJ241" s="92"/>
      <c r="AK241" s="89" t="str">
        <f>IF($AE241&lt;&gt;"",IF(ISNA(VLOOKUP($AE241,'Alle Teamleden'!Y:AC,4,0)),"N/A",VLOOKUP($AE241,'Alle Teamleden'!Y:AC,4,0)),"")</f>
        <v/>
      </c>
      <c r="AL241" s="90"/>
      <c r="AM241" s="91"/>
      <c r="AN241" s="42" t="str">
        <f>IF($AE241&lt;&gt;"",IF(ISNA(VLOOKUP(AV241,Gemiddelde!A:D,4,0)),"N/B",VLOOKUP(AV241,Gemiddelde!A:D,4,0)),"")</f>
        <v/>
      </c>
      <c r="AO241" s="42" t="str">
        <f>IF($AE241&lt;&gt;"",IF(ISNA(VLOOKUP(AV241,Gemiddelde!A:E,5,0)),"N/B",IF(VLOOKUP(AV241,Gemiddelde!A:E,5,0)=0,AN241,VLOOKUP(AV241,Gemiddelde!A:E,5,0))),"")</f>
        <v/>
      </c>
      <c r="AP241" s="14" t="str">
        <f>IF($AE241&lt;&gt;"",IF(ISNA(VLOOKUP($AE241,'Alle Teamleden'!Y:AD,5,0)),"N/A",VLOOKUP($AE241,'Alle Teamleden'!Y:AD,5,0)),"")</f>
        <v/>
      </c>
      <c r="AQ241" s="60"/>
      <c r="AR241" s="61"/>
      <c r="AS241" s="61"/>
      <c r="AT241" s="61"/>
      <c r="AU241" s="62"/>
      <c r="AV241" t="str">
        <f>AE241&amp;AV229</f>
        <v/>
      </c>
    </row>
    <row r="242" spans="2:48" ht="13.5" thickBot="1" x14ac:dyDescent="0.25"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8"/>
      <c r="AU242" s="78"/>
    </row>
    <row r="243" spans="2:48" x14ac:dyDescent="0.2">
      <c r="AE243" s="79" t="s">
        <v>1202</v>
      </c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1"/>
    </row>
    <row r="244" spans="2:48" x14ac:dyDescent="0.2">
      <c r="AE244" s="82" t="s">
        <v>1203</v>
      </c>
      <c r="AF244" s="83"/>
      <c r="AG244" s="84" t="s">
        <v>1217</v>
      </c>
      <c r="AH244" s="83"/>
      <c r="AI244" s="85" t="s">
        <v>1227</v>
      </c>
      <c r="AJ244" s="86"/>
      <c r="AK244" s="85" t="s">
        <v>1212</v>
      </c>
      <c r="AL244" s="86"/>
      <c r="AM244" s="8" t="s">
        <v>1231</v>
      </c>
      <c r="AN244" s="9"/>
      <c r="AO244" s="85" t="s">
        <v>1223</v>
      </c>
      <c r="AP244" s="87"/>
      <c r="AQ244" s="87"/>
      <c r="AR244" s="87"/>
      <c r="AS244" s="87"/>
      <c r="AT244" s="87"/>
      <c r="AU244" s="88"/>
    </row>
    <row r="245" spans="2:48" x14ac:dyDescent="0.2">
      <c r="AE245" s="27"/>
      <c r="AF245" s="41"/>
      <c r="AG245" s="97"/>
      <c r="AH245" s="96"/>
      <c r="AI245" s="74" t="str">
        <f>IF($AE245&lt;&gt;"",VLOOKUP($AE245,Hulpblad!B:C,2,0),"")</f>
        <v/>
      </c>
      <c r="AJ245" s="75"/>
      <c r="AK245" s="93" t="str">
        <f>IF(AG245&lt;&gt;"",VLOOKUP(($AH$3&amp;" "&amp;AG245),'Alle Teamleden'!F:O,8,0),"")</f>
        <v/>
      </c>
      <c r="AL245" s="94"/>
      <c r="AM245" s="93" t="str">
        <f>IF(AG245&lt;&gt;"",VLOOKUP(($AH$3&amp;" "&amp;AG245),'Alle Teamleden'!F:O,10,0),"")</f>
        <v/>
      </c>
      <c r="AN245" s="94"/>
      <c r="AO245" s="97"/>
      <c r="AP245" s="127"/>
      <c r="AQ245" s="127"/>
      <c r="AR245" s="127"/>
      <c r="AS245" s="127"/>
      <c r="AT245" s="127"/>
      <c r="AU245" s="128"/>
    </row>
    <row r="246" spans="2:48" x14ac:dyDescent="0.2">
      <c r="AE246" s="107" t="s">
        <v>1204</v>
      </c>
      <c r="AF246" s="108"/>
      <c r="AG246" s="108"/>
      <c r="AH246" s="109"/>
      <c r="AI246" s="74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110"/>
    </row>
    <row r="247" spans="2:48" x14ac:dyDescent="0.2">
      <c r="AE247" s="72" t="s">
        <v>1205</v>
      </c>
      <c r="AF247" s="73"/>
      <c r="AG247" s="73" t="s">
        <v>1206</v>
      </c>
      <c r="AH247" s="73"/>
      <c r="AI247" s="73" t="s">
        <v>1208</v>
      </c>
      <c r="AJ247" s="73"/>
      <c r="AK247" s="73" t="s">
        <v>1207</v>
      </c>
      <c r="AL247" s="73"/>
      <c r="AM247" s="73"/>
      <c r="AN247" s="73" t="s">
        <v>1209</v>
      </c>
      <c r="AO247" s="73"/>
      <c r="AP247" s="73" t="s">
        <v>1210</v>
      </c>
      <c r="AQ247" s="73"/>
      <c r="AR247" s="111" t="s">
        <v>1211</v>
      </c>
      <c r="AS247" s="111"/>
      <c r="AT247" s="111"/>
      <c r="AU247" s="112"/>
    </row>
    <row r="248" spans="2:48" x14ac:dyDescent="0.2">
      <c r="AE248" s="148"/>
      <c r="AF248" s="66"/>
      <c r="AG248" s="76" t="str">
        <f>IF($AE248&lt;&gt;"",IF(ISNA(VLOOKUP($AE248,'Alle Teamleden'!G:L,2,0)),VLOOKUP($AE248,'Alle Teamleden'!Y:AB,2,0),VLOOKUP($AE248,'Alle Teamleden'!G:L,2,0)),"")</f>
        <v/>
      </c>
      <c r="AH248" s="76"/>
      <c r="AI248" s="76" t="str">
        <f>IF($AE248&lt;&gt;"",IF(ISNA(VLOOKUP($AE248,'Alle Teamleden'!G:L,3,0)),VLOOKUP($AE248,'Alle Teamleden'!Y:AB,3,0),VLOOKUP($AE248,'Alle Teamleden'!G:L,3,0)),"")</f>
        <v/>
      </c>
      <c r="AJ248" s="76"/>
      <c r="AK248" s="76" t="str">
        <f>IF($AE248&lt;&gt;"",IF(ISNA(VLOOKUP($AE248,'Alle Teamleden'!G:L,4,0)),VLOOKUP($AE248,'Alle Teamleden'!Y:AB,4,0),VLOOKUP($AE248,'Alle Teamleden'!G:L,4,0)),"")</f>
        <v/>
      </c>
      <c r="AL248" s="76"/>
      <c r="AM248" s="76"/>
      <c r="AN248" s="66" t="str">
        <f>IF($AE248&lt;&gt;"",IF(ISNA(VLOOKUP($AE248,'Alle Teamleden'!G:L,5,0)),VLOOKUP($AE248,'Alle Teamleden'!Y:AB,5,0),VLOOKUP($AE248,'Alle Teamleden'!G:L,5,0)),"")</f>
        <v/>
      </c>
      <c r="AO248" s="66"/>
      <c r="AP248" s="66"/>
      <c r="AQ248" s="66"/>
      <c r="AR248" s="67" t="str">
        <f>IF($AE248&lt;&gt;"",IF(ISNA(VLOOKUP($AE248,'Alle Teamleden'!G:L,6,0)),VLOOKUP($AE248,'Alle Teamleden'!Y:AB,6,0),VLOOKUP($AE248,'Alle Teamleden'!G:L,6,0)),"")</f>
        <v/>
      </c>
      <c r="AS248" s="67"/>
      <c r="AT248" s="67"/>
      <c r="AU248" s="68"/>
    </row>
    <row r="249" spans="2:48" x14ac:dyDescent="0.2">
      <c r="AE249" s="69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1"/>
    </row>
    <row r="250" spans="2:48" ht="38.25" x14ac:dyDescent="0.2">
      <c r="AE250" s="72" t="s">
        <v>1213</v>
      </c>
      <c r="AF250" s="73"/>
      <c r="AG250" s="73" t="s">
        <v>1214</v>
      </c>
      <c r="AH250" s="73"/>
      <c r="AI250" s="73" t="s">
        <v>1215</v>
      </c>
      <c r="AJ250" s="73"/>
      <c r="AK250" s="73" t="s">
        <v>1216</v>
      </c>
      <c r="AL250" s="73"/>
      <c r="AM250" s="73"/>
      <c r="AN250" s="43" t="s">
        <v>2058</v>
      </c>
      <c r="AO250" s="43" t="s">
        <v>2059</v>
      </c>
      <c r="AP250" s="7" t="s">
        <v>1228</v>
      </c>
      <c r="AQ250" s="63" t="s">
        <v>2062</v>
      </c>
      <c r="AR250" s="64"/>
      <c r="AS250" s="64"/>
      <c r="AT250" s="64"/>
      <c r="AU250" s="65"/>
      <c r="AV250" t="str">
        <f>$AI245</f>
        <v/>
      </c>
    </row>
    <row r="251" spans="2:48" x14ac:dyDescent="0.2">
      <c r="B251" t="str">
        <f>AI245&amp;" "&amp;AE245</f>
        <v xml:space="preserve"> </v>
      </c>
      <c r="C251">
        <f>AE245</f>
        <v>0</v>
      </c>
      <c r="D251" t="str">
        <f>$AH$3&amp;" "&amp;$AG245</f>
        <v xml:space="preserve"> </v>
      </c>
      <c r="E251">
        <f>AE248</f>
        <v>0</v>
      </c>
      <c r="F251" t="str">
        <f>AG248</f>
        <v/>
      </c>
      <c r="G251" t="str">
        <f>AI248</f>
        <v/>
      </c>
      <c r="H251" t="str">
        <f>AK248</f>
        <v/>
      </c>
      <c r="I251" t="str">
        <f>AN248</f>
        <v/>
      </c>
      <c r="J251" t="str">
        <f>AR248</f>
        <v/>
      </c>
      <c r="K251" t="str">
        <f>AK245</f>
        <v/>
      </c>
      <c r="L251" t="s">
        <v>46</v>
      </c>
      <c r="M251" t="str">
        <f>AM245</f>
        <v/>
      </c>
      <c r="N251" t="e">
        <f>VLOOKUP(D251,'Alle Teamleden'!F:P,11,0)</f>
        <v>#N/A</v>
      </c>
      <c r="O251">
        <f>$AG$2</f>
        <v>0</v>
      </c>
      <c r="P251" t="e">
        <f>VLOOKUP(O251,'Alle Teamleden'!Q:R,2,0)</f>
        <v>#N/A</v>
      </c>
      <c r="Q251" t="str">
        <f>$AE$5</f>
        <v/>
      </c>
      <c r="R251" t="str">
        <f>$AI$5</f>
        <v/>
      </c>
      <c r="S251" t="str">
        <f>$AM$5</f>
        <v/>
      </c>
      <c r="T251" t="str">
        <f>$AN$5</f>
        <v/>
      </c>
      <c r="U251" t="str">
        <f>$AO$5</f>
        <v/>
      </c>
      <c r="V251" t="str">
        <f>$AR$5</f>
        <v/>
      </c>
      <c r="W251">
        <f>AE251</f>
        <v>0</v>
      </c>
      <c r="X251" t="str">
        <f>AG251</f>
        <v/>
      </c>
      <c r="Y251" t="str">
        <f>AI251</f>
        <v/>
      </c>
      <c r="Z251" t="str">
        <f>AK251</f>
        <v/>
      </c>
      <c r="AA251" t="str">
        <f>AO251</f>
        <v/>
      </c>
      <c r="AB251" t="str">
        <f>IF(AE251&lt;&gt;"",VLOOKUP(C251,Hulpblad!B:D,3,0),"")</f>
        <v/>
      </c>
      <c r="AC251" s="4" t="str">
        <f>AN251</f>
        <v/>
      </c>
      <c r="AD251" t="str">
        <f>AP251</f>
        <v/>
      </c>
      <c r="AE251" s="27"/>
      <c r="AF251" s="12"/>
      <c r="AG251" s="74" t="str">
        <f>IF($AE251&lt;&gt;"",IF(ISNA(VLOOKUP($AE251,'Alle Teamleden'!Y:AC,2,0)),"N/A",VLOOKUP($AE251,'Alle Teamleden'!Y:AC,2,0)),"")</f>
        <v/>
      </c>
      <c r="AH251" s="75"/>
      <c r="AI251" s="76" t="str">
        <f>IF($AE251&lt;&gt;"",IF(ISNA(VLOOKUP($AE251,'Alle Teamleden'!Y:AC,3,0)),"N/A",VLOOKUP($AE251,'Alle Teamleden'!Y:AC,3,0)),"")</f>
        <v/>
      </c>
      <c r="AJ251" s="76"/>
      <c r="AK251" s="74" t="str">
        <f>IF($AE251&lt;&gt;"",IF(ISNA(VLOOKUP($AE251,'Alle Teamleden'!Y:AC,4,0)),"N/A",VLOOKUP($AE251,'Alle Teamleden'!Y:AC,4,0)),"")</f>
        <v/>
      </c>
      <c r="AL251" s="77"/>
      <c r="AM251" s="75"/>
      <c r="AN251" s="15" t="str">
        <f>IF($AE251&lt;&gt;"",IF(ISNA(VLOOKUP(AV251,Gemiddelde!A:D,4,0)),"N/B",VLOOKUP(AV251,Gemiddelde!A:D,4,0)),"")</f>
        <v/>
      </c>
      <c r="AO251" s="15" t="str">
        <f>IF($AE251&lt;&gt;"",IF(ISNA(VLOOKUP(AV251,Gemiddelde!A:E,5,0)),"N/B",IF(VLOOKUP(AV251,Gemiddelde!A:E,5,0)=0,AN251,VLOOKUP(AV251,Gemiddelde!A:E,5,0))),"")</f>
        <v/>
      </c>
      <c r="AP251" s="11" t="str">
        <f>IF($AE251&lt;&gt;"",IF(ISNA(VLOOKUP($AE251,'Alle Teamleden'!Y:AD,5,0)),"N/A",VLOOKUP($AE251,'Alle Teamleden'!Y:AD,5,0)),"")</f>
        <v/>
      </c>
      <c r="AQ251" s="57"/>
      <c r="AR251" s="58"/>
      <c r="AS251" s="58"/>
      <c r="AT251" s="58"/>
      <c r="AU251" s="59"/>
      <c r="AV251" t="str">
        <f>AE251&amp;AV250</f>
        <v/>
      </c>
    </row>
    <row r="252" spans="2:48" x14ac:dyDescent="0.2">
      <c r="B252" t="str">
        <f>AI245&amp;" "&amp;AE245</f>
        <v xml:space="preserve"> </v>
      </c>
      <c r="C252">
        <f>AE245</f>
        <v>0</v>
      </c>
      <c r="D252" t="str">
        <f>$AH$3&amp;" "&amp;$AG245</f>
        <v xml:space="preserve"> </v>
      </c>
      <c r="E252">
        <f>AE248</f>
        <v>0</v>
      </c>
      <c r="F252" t="str">
        <f>AG248</f>
        <v/>
      </c>
      <c r="G252" t="str">
        <f>AI248</f>
        <v/>
      </c>
      <c r="H252" t="str">
        <f>AK248</f>
        <v/>
      </c>
      <c r="I252" t="str">
        <f>AN248</f>
        <v/>
      </c>
      <c r="J252" t="str">
        <f>AR248</f>
        <v/>
      </c>
      <c r="K252" t="str">
        <f>AK245</f>
        <v/>
      </c>
      <c r="L252" t="s">
        <v>46</v>
      </c>
      <c r="M252" t="str">
        <f>AM245</f>
        <v/>
      </c>
      <c r="N252" t="e">
        <f>VLOOKUP(D252,'Alle Teamleden'!F:P,11,0)</f>
        <v>#N/A</v>
      </c>
      <c r="O252">
        <f t="shared" ref="O252:O262" si="154">$AG$2</f>
        <v>0</v>
      </c>
      <c r="P252" t="e">
        <f>VLOOKUP(O252,'Alle Teamleden'!Q:R,2,0)</f>
        <v>#N/A</v>
      </c>
      <c r="Q252" t="str">
        <f t="shared" ref="Q252:Q262" si="155">$AE$5</f>
        <v/>
      </c>
      <c r="R252" t="str">
        <f t="shared" ref="R252:R262" si="156">$AI$5</f>
        <v/>
      </c>
      <c r="S252" t="str">
        <f t="shared" ref="S252:S262" si="157">$AM$5</f>
        <v/>
      </c>
      <c r="T252" t="str">
        <f t="shared" ref="T252:T262" si="158">$AN$5</f>
        <v/>
      </c>
      <c r="U252" t="str">
        <f t="shared" ref="U252:U262" si="159">$AO$5</f>
        <v/>
      </c>
      <c r="V252" t="str">
        <f t="shared" ref="V252:V262" si="160">$AR$5</f>
        <v/>
      </c>
      <c r="W252">
        <f t="shared" ref="W252:W262" si="161">AE252</f>
        <v>0</v>
      </c>
      <c r="X252" t="str">
        <f t="shared" ref="X252:X262" si="162">AG252</f>
        <v/>
      </c>
      <c r="Y252" t="str">
        <f t="shared" ref="Y252:Y262" si="163">AI252</f>
        <v/>
      </c>
      <c r="Z252" t="str">
        <f t="shared" ref="Z252:Z262" si="164">AK252</f>
        <v/>
      </c>
      <c r="AA252" t="str">
        <f t="shared" ref="AA252:AA262" si="165">AO252</f>
        <v/>
      </c>
      <c r="AB252" t="str">
        <f>IF(AE252&lt;&gt;"",VLOOKUP(C252,Hulpblad!B:D,3,0),"")</f>
        <v/>
      </c>
      <c r="AC252" s="4" t="str">
        <f t="shared" ref="AC252:AC262" si="166">AN252</f>
        <v/>
      </c>
      <c r="AD252" t="str">
        <f t="shared" ref="AD252:AD262" si="167">AP252</f>
        <v/>
      </c>
      <c r="AE252" s="27"/>
      <c r="AF252" s="12"/>
      <c r="AG252" s="74" t="str">
        <f>IF($AE252&lt;&gt;"",IF(ISNA(VLOOKUP($AE252,'Alle Teamleden'!Y:AC,2,0)),"N/A",VLOOKUP($AE252,'Alle Teamleden'!Y:AC,2,0)),"")</f>
        <v/>
      </c>
      <c r="AH252" s="75"/>
      <c r="AI252" s="76" t="str">
        <f>IF($AE252&lt;&gt;"",IF(ISNA(VLOOKUP($AE252,'Alle Teamleden'!Y:AC,3,0)),"N/A",VLOOKUP($AE252,'Alle Teamleden'!Y:AC,3,0)),"")</f>
        <v/>
      </c>
      <c r="AJ252" s="76"/>
      <c r="AK252" s="74" t="str">
        <f>IF($AE252&lt;&gt;"",IF(ISNA(VLOOKUP($AE252,'Alle Teamleden'!Y:AC,4,0)),"N/A",VLOOKUP($AE252,'Alle Teamleden'!Y:AC,4,0)),"")</f>
        <v/>
      </c>
      <c r="AL252" s="77"/>
      <c r="AM252" s="75"/>
      <c r="AN252" s="15" t="str">
        <f>IF($AE252&lt;&gt;"",IF(ISNA(VLOOKUP(AV252,Gemiddelde!A:D,4,0)),"N/B",VLOOKUP(AV252,Gemiddelde!A:D,4,0)),"")</f>
        <v/>
      </c>
      <c r="AO252" s="15" t="str">
        <f>IF($AE252&lt;&gt;"",IF(ISNA(VLOOKUP(AV252,Gemiddelde!A:E,5,0)),"N/B",IF(VLOOKUP(AV252,Gemiddelde!A:E,5,0)=0,AN252,VLOOKUP(AV252,Gemiddelde!A:E,5,0))),"")</f>
        <v/>
      </c>
      <c r="AP252" s="11" t="str">
        <f>IF($AE252&lt;&gt;"",IF(ISNA(VLOOKUP($AE252,'Alle Teamleden'!Y:AD,5,0)),"N/A",VLOOKUP($AE252,'Alle Teamleden'!Y:AD,5,0)),"")</f>
        <v/>
      </c>
      <c r="AQ252" s="57"/>
      <c r="AR252" s="58"/>
      <c r="AS252" s="58"/>
      <c r="AT252" s="58"/>
      <c r="AU252" s="59"/>
      <c r="AV252" t="str">
        <f>AE252&amp;AV250</f>
        <v/>
      </c>
    </row>
    <row r="253" spans="2:48" x14ac:dyDescent="0.2">
      <c r="B253" t="str">
        <f>AI245&amp;" "&amp;AE245</f>
        <v xml:space="preserve"> </v>
      </c>
      <c r="C253">
        <f>AE245</f>
        <v>0</v>
      </c>
      <c r="D253" t="str">
        <f>$AH$3&amp;" "&amp;$AG245</f>
        <v xml:space="preserve"> </v>
      </c>
      <c r="E253">
        <f>AE248</f>
        <v>0</v>
      </c>
      <c r="F253" t="str">
        <f>AG248</f>
        <v/>
      </c>
      <c r="G253" t="str">
        <f>AI248</f>
        <v/>
      </c>
      <c r="H253" t="str">
        <f>AK248</f>
        <v/>
      </c>
      <c r="I253" t="str">
        <f>AN248</f>
        <v/>
      </c>
      <c r="J253" t="str">
        <f>AR248</f>
        <v/>
      </c>
      <c r="K253" t="str">
        <f>AK245</f>
        <v/>
      </c>
      <c r="L253" t="s">
        <v>46</v>
      </c>
      <c r="M253" t="str">
        <f>AM245</f>
        <v/>
      </c>
      <c r="N253" t="e">
        <f>VLOOKUP(D253,'Alle Teamleden'!F:P,11,0)</f>
        <v>#N/A</v>
      </c>
      <c r="O253">
        <f t="shared" si="154"/>
        <v>0</v>
      </c>
      <c r="P253" t="e">
        <f>VLOOKUP(O253,'Alle Teamleden'!Q:R,2,0)</f>
        <v>#N/A</v>
      </c>
      <c r="Q253" t="str">
        <f t="shared" si="155"/>
        <v/>
      </c>
      <c r="R253" t="str">
        <f t="shared" si="156"/>
        <v/>
      </c>
      <c r="S253" t="str">
        <f t="shared" si="157"/>
        <v/>
      </c>
      <c r="T253" t="str">
        <f t="shared" si="158"/>
        <v/>
      </c>
      <c r="U253" t="str">
        <f t="shared" si="159"/>
        <v/>
      </c>
      <c r="V253" t="str">
        <f t="shared" si="160"/>
        <v/>
      </c>
      <c r="W253">
        <f t="shared" si="161"/>
        <v>0</v>
      </c>
      <c r="X253" t="str">
        <f t="shared" si="162"/>
        <v/>
      </c>
      <c r="Y253" t="str">
        <f t="shared" si="163"/>
        <v/>
      </c>
      <c r="Z253" t="str">
        <f t="shared" si="164"/>
        <v/>
      </c>
      <c r="AA253" t="str">
        <f t="shared" si="165"/>
        <v/>
      </c>
      <c r="AB253" t="str">
        <f>IF(AE253&lt;&gt;"",VLOOKUP(C253,Hulpblad!B:D,3,0),"")</f>
        <v/>
      </c>
      <c r="AC253" s="4" t="str">
        <f t="shared" si="166"/>
        <v/>
      </c>
      <c r="AD253" t="str">
        <f t="shared" si="167"/>
        <v/>
      </c>
      <c r="AE253" s="27"/>
      <c r="AF253" s="12"/>
      <c r="AG253" s="74" t="str">
        <f>IF($AE253&lt;&gt;"",IF(ISNA(VLOOKUP($AE253,'Alle Teamleden'!Y:AC,2,0)),"N/A",VLOOKUP($AE253,'Alle Teamleden'!Y:AC,2,0)),"")</f>
        <v/>
      </c>
      <c r="AH253" s="75"/>
      <c r="AI253" s="76" t="str">
        <f>IF($AE253&lt;&gt;"",IF(ISNA(VLOOKUP($AE253,'Alle Teamleden'!Y:AC,3,0)),"N/A",VLOOKUP($AE253,'Alle Teamleden'!Y:AC,3,0)),"")</f>
        <v/>
      </c>
      <c r="AJ253" s="76"/>
      <c r="AK253" s="74" t="str">
        <f>IF($AE253&lt;&gt;"",IF(ISNA(VLOOKUP($AE253,'Alle Teamleden'!Y:AC,4,0)),"N/A",VLOOKUP($AE253,'Alle Teamleden'!Y:AC,4,0)),"")</f>
        <v/>
      </c>
      <c r="AL253" s="77"/>
      <c r="AM253" s="75"/>
      <c r="AN253" s="15" t="str">
        <f>IF($AE253&lt;&gt;"",IF(ISNA(VLOOKUP(AV253,Gemiddelde!A:D,4,0)),"N/B",VLOOKUP(AV253,Gemiddelde!A:D,4,0)),"")</f>
        <v/>
      </c>
      <c r="AO253" s="15" t="str">
        <f>IF($AE253&lt;&gt;"",IF(ISNA(VLOOKUP(AV253,Gemiddelde!A:E,5,0)),"N/B",IF(VLOOKUP(AV253,Gemiddelde!A:E,5,0)=0,AN253,VLOOKUP(AV253,Gemiddelde!A:E,5,0))),"")</f>
        <v/>
      </c>
      <c r="AP253" s="11" t="str">
        <f>IF($AE253&lt;&gt;"",IF(ISNA(VLOOKUP($AE253,'Alle Teamleden'!Y:AD,5,0)),"N/A",VLOOKUP($AE253,'Alle Teamleden'!Y:AD,5,0)),"")</f>
        <v/>
      </c>
      <c r="AQ253" s="57"/>
      <c r="AR253" s="58"/>
      <c r="AS253" s="58"/>
      <c r="AT253" s="58"/>
      <c r="AU253" s="59"/>
      <c r="AV253" t="str">
        <f>AE253&amp;AV250</f>
        <v/>
      </c>
    </row>
    <row r="254" spans="2:48" x14ac:dyDescent="0.2">
      <c r="B254" t="str">
        <f>AI245&amp;" "&amp;AE245</f>
        <v xml:space="preserve"> </v>
      </c>
      <c r="C254">
        <f>AE245</f>
        <v>0</v>
      </c>
      <c r="D254" t="str">
        <f>$AH$3&amp;" "&amp;$AG245</f>
        <v xml:space="preserve"> </v>
      </c>
      <c r="E254">
        <f>AE248</f>
        <v>0</v>
      </c>
      <c r="F254" t="str">
        <f>AG248</f>
        <v/>
      </c>
      <c r="G254" t="str">
        <f>AI248</f>
        <v/>
      </c>
      <c r="H254" t="str">
        <f>AK248</f>
        <v/>
      </c>
      <c r="I254" t="str">
        <f>AN248</f>
        <v/>
      </c>
      <c r="J254" t="str">
        <f>AR248</f>
        <v/>
      </c>
      <c r="K254" t="str">
        <f>AK245</f>
        <v/>
      </c>
      <c r="L254" t="s">
        <v>46</v>
      </c>
      <c r="M254" t="str">
        <f>AM245</f>
        <v/>
      </c>
      <c r="N254" t="e">
        <f>VLOOKUP(D254,'Alle Teamleden'!F:P,11,0)</f>
        <v>#N/A</v>
      </c>
      <c r="O254">
        <f t="shared" si="154"/>
        <v>0</v>
      </c>
      <c r="P254" t="e">
        <f>VLOOKUP(O254,'Alle Teamleden'!Q:R,2,0)</f>
        <v>#N/A</v>
      </c>
      <c r="Q254" t="str">
        <f t="shared" si="155"/>
        <v/>
      </c>
      <c r="R254" t="str">
        <f t="shared" si="156"/>
        <v/>
      </c>
      <c r="S254" t="str">
        <f t="shared" si="157"/>
        <v/>
      </c>
      <c r="T254" t="str">
        <f t="shared" si="158"/>
        <v/>
      </c>
      <c r="U254" t="str">
        <f t="shared" si="159"/>
        <v/>
      </c>
      <c r="V254" t="str">
        <f t="shared" si="160"/>
        <v/>
      </c>
      <c r="W254">
        <f t="shared" si="161"/>
        <v>0</v>
      </c>
      <c r="X254" t="str">
        <f t="shared" si="162"/>
        <v/>
      </c>
      <c r="Y254" t="str">
        <f t="shared" si="163"/>
        <v/>
      </c>
      <c r="Z254" t="str">
        <f t="shared" si="164"/>
        <v/>
      </c>
      <c r="AA254" t="str">
        <f t="shared" si="165"/>
        <v/>
      </c>
      <c r="AB254" t="str">
        <f>IF(AE254&lt;&gt;"",VLOOKUP(C254,Hulpblad!B:D,3,0),"")</f>
        <v/>
      </c>
      <c r="AC254" s="4" t="str">
        <f t="shared" si="166"/>
        <v/>
      </c>
      <c r="AD254" t="str">
        <f t="shared" si="167"/>
        <v/>
      </c>
      <c r="AE254" s="27"/>
      <c r="AF254" s="12"/>
      <c r="AG254" s="74" t="str">
        <f>IF($AE254&lt;&gt;"",IF(ISNA(VLOOKUP($AE254,'Alle Teamleden'!Y:AC,2,0)),"N/A",VLOOKUP($AE254,'Alle Teamleden'!Y:AC,2,0)),"")</f>
        <v/>
      </c>
      <c r="AH254" s="75"/>
      <c r="AI254" s="76" t="str">
        <f>IF($AE254&lt;&gt;"",IF(ISNA(VLOOKUP($AE254,'Alle Teamleden'!Y:AC,3,0)),"N/A",VLOOKUP($AE254,'Alle Teamleden'!Y:AC,3,0)),"")</f>
        <v/>
      </c>
      <c r="AJ254" s="76"/>
      <c r="AK254" s="74" t="str">
        <f>IF($AE254&lt;&gt;"",IF(ISNA(VLOOKUP($AE254,'Alle Teamleden'!Y:AC,4,0)),"N/A",VLOOKUP($AE254,'Alle Teamleden'!Y:AC,4,0)),"")</f>
        <v/>
      </c>
      <c r="AL254" s="77"/>
      <c r="AM254" s="75"/>
      <c r="AN254" s="15" t="str">
        <f>IF($AE254&lt;&gt;"",IF(ISNA(VLOOKUP(AV254,Gemiddelde!A:D,4,0)),"N/B",VLOOKUP(AV254,Gemiddelde!A:D,4,0)),"")</f>
        <v/>
      </c>
      <c r="AO254" s="15" t="str">
        <f>IF($AE254&lt;&gt;"",IF(ISNA(VLOOKUP(AV254,Gemiddelde!A:E,5,0)),"N/B",IF(VLOOKUP(AV254,Gemiddelde!A:E,5,0)=0,AN254,VLOOKUP(AV254,Gemiddelde!A:E,5,0))),"")</f>
        <v/>
      </c>
      <c r="AP254" s="11" t="str">
        <f>IF($AE254&lt;&gt;"",IF(ISNA(VLOOKUP($AE254,'Alle Teamleden'!Y:AD,5,0)),"N/A",VLOOKUP($AE254,'Alle Teamleden'!Y:AD,5,0)),"")</f>
        <v/>
      </c>
      <c r="AQ254" s="57"/>
      <c r="AR254" s="58"/>
      <c r="AS254" s="58"/>
      <c r="AT254" s="58"/>
      <c r="AU254" s="59"/>
      <c r="AV254" t="str">
        <f>AE254&amp;AV250</f>
        <v/>
      </c>
    </row>
    <row r="255" spans="2:48" x14ac:dyDescent="0.2">
      <c r="B255" t="str">
        <f>AI245&amp;" "&amp;AE245</f>
        <v xml:space="preserve"> </v>
      </c>
      <c r="C255">
        <f>AE245</f>
        <v>0</v>
      </c>
      <c r="D255" t="str">
        <f>$AH$3&amp;" "&amp;$AG245</f>
        <v xml:space="preserve"> </v>
      </c>
      <c r="E255">
        <f>AE248</f>
        <v>0</v>
      </c>
      <c r="F255" t="str">
        <f>AG248</f>
        <v/>
      </c>
      <c r="G255" t="str">
        <f>AI248</f>
        <v/>
      </c>
      <c r="H255" t="str">
        <f>AK248</f>
        <v/>
      </c>
      <c r="I255" t="str">
        <f>AN248</f>
        <v/>
      </c>
      <c r="J255" t="str">
        <f>AR248</f>
        <v/>
      </c>
      <c r="K255" t="str">
        <f>AK245</f>
        <v/>
      </c>
      <c r="L255" t="s">
        <v>46</v>
      </c>
      <c r="M255" t="str">
        <f>AM245</f>
        <v/>
      </c>
      <c r="N255" t="e">
        <f>VLOOKUP(D255,'Alle Teamleden'!F:P,11,0)</f>
        <v>#N/A</v>
      </c>
      <c r="O255">
        <f t="shared" si="154"/>
        <v>0</v>
      </c>
      <c r="P255" t="e">
        <f>VLOOKUP(O255,'Alle Teamleden'!Q:R,2,0)</f>
        <v>#N/A</v>
      </c>
      <c r="Q255" t="str">
        <f t="shared" si="155"/>
        <v/>
      </c>
      <c r="R255" t="str">
        <f t="shared" si="156"/>
        <v/>
      </c>
      <c r="S255" t="str">
        <f t="shared" si="157"/>
        <v/>
      </c>
      <c r="T255" t="str">
        <f t="shared" si="158"/>
        <v/>
      </c>
      <c r="U255" t="str">
        <f t="shared" si="159"/>
        <v/>
      </c>
      <c r="V255" t="str">
        <f t="shared" si="160"/>
        <v/>
      </c>
      <c r="W255">
        <f t="shared" si="161"/>
        <v>0</v>
      </c>
      <c r="X255" t="str">
        <f t="shared" si="162"/>
        <v/>
      </c>
      <c r="Y255" t="str">
        <f t="shared" si="163"/>
        <v/>
      </c>
      <c r="Z255" t="str">
        <f t="shared" si="164"/>
        <v/>
      </c>
      <c r="AA255" t="str">
        <f t="shared" si="165"/>
        <v/>
      </c>
      <c r="AB255" t="str">
        <f>IF(AE255&lt;&gt;"",VLOOKUP(C255,Hulpblad!B:D,3,0),"")</f>
        <v/>
      </c>
      <c r="AC255" s="4" t="str">
        <f t="shared" si="166"/>
        <v/>
      </c>
      <c r="AD255" t="str">
        <f t="shared" si="167"/>
        <v/>
      </c>
      <c r="AE255" s="27"/>
      <c r="AF255" s="12"/>
      <c r="AG255" s="74" t="str">
        <f>IF($AE255&lt;&gt;"",IF(ISNA(VLOOKUP($AE255,'Alle Teamleden'!Y:AC,2,0)),"N/A",VLOOKUP($AE255,'Alle Teamleden'!Y:AC,2,0)),"")</f>
        <v/>
      </c>
      <c r="AH255" s="75"/>
      <c r="AI255" s="76" t="str">
        <f>IF($AE255&lt;&gt;"",IF(ISNA(VLOOKUP($AE255,'Alle Teamleden'!Y:AC,3,0)),"N/A",VLOOKUP($AE255,'Alle Teamleden'!Y:AC,3,0)),"")</f>
        <v/>
      </c>
      <c r="AJ255" s="76"/>
      <c r="AK255" s="74" t="str">
        <f>IF($AE255&lt;&gt;"",IF(ISNA(VLOOKUP($AE255,'Alle Teamleden'!Y:AC,4,0)),"N/A",VLOOKUP($AE255,'Alle Teamleden'!Y:AC,4,0)),"")</f>
        <v/>
      </c>
      <c r="AL255" s="77"/>
      <c r="AM255" s="75"/>
      <c r="AN255" s="15" t="str">
        <f>IF($AE255&lt;&gt;"",IF(ISNA(VLOOKUP(AV255,Gemiddelde!A:D,4,0)),"N/B",VLOOKUP(AV255,Gemiddelde!A:D,4,0)),"")</f>
        <v/>
      </c>
      <c r="AO255" s="15" t="str">
        <f>IF($AE255&lt;&gt;"",IF(ISNA(VLOOKUP(AV255,Gemiddelde!A:E,5,0)),"N/B",IF(VLOOKUP(AV255,Gemiddelde!A:E,5,0)=0,AN255,VLOOKUP(AV255,Gemiddelde!A:E,5,0))),"")</f>
        <v/>
      </c>
      <c r="AP255" s="11" t="str">
        <f>IF($AE255&lt;&gt;"",IF(ISNA(VLOOKUP($AE255,'Alle Teamleden'!Y:AD,5,0)),"N/A",VLOOKUP($AE255,'Alle Teamleden'!Y:AD,5,0)),"")</f>
        <v/>
      </c>
      <c r="AQ255" s="57"/>
      <c r="AR255" s="58"/>
      <c r="AS255" s="58"/>
      <c r="AT255" s="58"/>
      <c r="AU255" s="59"/>
      <c r="AV255" t="str">
        <f>AE255&amp;AV250</f>
        <v/>
      </c>
    </row>
    <row r="256" spans="2:48" x14ac:dyDescent="0.2">
      <c r="B256" t="str">
        <f>AI245&amp;" "&amp;AE245</f>
        <v xml:space="preserve"> </v>
      </c>
      <c r="C256">
        <f>AE245</f>
        <v>0</v>
      </c>
      <c r="D256" t="str">
        <f>$AH$3&amp;" "&amp;$AG245</f>
        <v xml:space="preserve"> </v>
      </c>
      <c r="E256">
        <f>AE248</f>
        <v>0</v>
      </c>
      <c r="F256" t="str">
        <f>AG248</f>
        <v/>
      </c>
      <c r="G256" t="str">
        <f>AI248</f>
        <v/>
      </c>
      <c r="H256" t="str">
        <f>AK248</f>
        <v/>
      </c>
      <c r="I256" t="str">
        <f>AN248</f>
        <v/>
      </c>
      <c r="J256" t="str">
        <f>AR248</f>
        <v/>
      </c>
      <c r="K256" t="str">
        <f>AK245</f>
        <v/>
      </c>
      <c r="L256" t="s">
        <v>46</v>
      </c>
      <c r="M256" t="str">
        <f>AM245</f>
        <v/>
      </c>
      <c r="N256" t="e">
        <f>VLOOKUP(D256,'Alle Teamleden'!F:P,11,0)</f>
        <v>#N/A</v>
      </c>
      <c r="O256">
        <f t="shared" si="154"/>
        <v>0</v>
      </c>
      <c r="P256" t="e">
        <f>VLOOKUP(O256,'Alle Teamleden'!Q:R,2,0)</f>
        <v>#N/A</v>
      </c>
      <c r="Q256" t="str">
        <f t="shared" si="155"/>
        <v/>
      </c>
      <c r="R256" t="str">
        <f t="shared" si="156"/>
        <v/>
      </c>
      <c r="S256" t="str">
        <f t="shared" si="157"/>
        <v/>
      </c>
      <c r="T256" t="str">
        <f t="shared" si="158"/>
        <v/>
      </c>
      <c r="U256" t="str">
        <f t="shared" si="159"/>
        <v/>
      </c>
      <c r="V256" t="str">
        <f t="shared" si="160"/>
        <v/>
      </c>
      <c r="W256">
        <f t="shared" si="161"/>
        <v>0</v>
      </c>
      <c r="X256" t="str">
        <f t="shared" si="162"/>
        <v/>
      </c>
      <c r="Y256" t="str">
        <f t="shared" si="163"/>
        <v/>
      </c>
      <c r="Z256" t="str">
        <f t="shared" si="164"/>
        <v/>
      </c>
      <c r="AA256" t="str">
        <f t="shared" si="165"/>
        <v/>
      </c>
      <c r="AB256" t="str">
        <f>IF(AE256&lt;&gt;"",VLOOKUP(C256,Hulpblad!B:D,3,0),"")</f>
        <v/>
      </c>
      <c r="AC256" s="4" t="str">
        <f t="shared" si="166"/>
        <v/>
      </c>
      <c r="AD256" t="str">
        <f t="shared" si="167"/>
        <v/>
      </c>
      <c r="AE256" s="27"/>
      <c r="AF256" s="12"/>
      <c r="AG256" s="74" t="str">
        <f>IF($AE256&lt;&gt;"",IF(ISNA(VLOOKUP($AE256,'Alle Teamleden'!Y:AC,2,0)),"N/A",VLOOKUP($AE256,'Alle Teamleden'!Y:AC,2,0)),"")</f>
        <v/>
      </c>
      <c r="AH256" s="75"/>
      <c r="AI256" s="76" t="str">
        <f>IF($AE256&lt;&gt;"",IF(ISNA(VLOOKUP($AE256,'Alle Teamleden'!Y:AC,3,0)),"N/A",VLOOKUP($AE256,'Alle Teamleden'!Y:AC,3,0)),"")</f>
        <v/>
      </c>
      <c r="AJ256" s="76"/>
      <c r="AK256" s="74" t="str">
        <f>IF($AE256&lt;&gt;"",IF(ISNA(VLOOKUP($AE256,'Alle Teamleden'!Y:AC,4,0)),"N/A",VLOOKUP($AE256,'Alle Teamleden'!Y:AC,4,0)),"")</f>
        <v/>
      </c>
      <c r="AL256" s="77"/>
      <c r="AM256" s="75"/>
      <c r="AN256" s="15" t="str">
        <f>IF($AE256&lt;&gt;"",IF(ISNA(VLOOKUP(AV256,Gemiddelde!A:D,4,0)),"N/B",VLOOKUP(AV256,Gemiddelde!A:D,4,0)),"")</f>
        <v/>
      </c>
      <c r="AO256" s="15" t="str">
        <f>IF($AE256&lt;&gt;"",IF(ISNA(VLOOKUP(AV256,Gemiddelde!A:E,5,0)),"N/B",IF(VLOOKUP(AV256,Gemiddelde!A:E,5,0)=0,AN256,VLOOKUP(AV256,Gemiddelde!A:E,5,0))),"")</f>
        <v/>
      </c>
      <c r="AP256" s="11" t="str">
        <f>IF($AE256&lt;&gt;"",IF(ISNA(VLOOKUP($AE256,'Alle Teamleden'!Y:AD,5,0)),"N/A",VLOOKUP($AE256,'Alle Teamleden'!Y:AD,5,0)),"")</f>
        <v/>
      </c>
      <c r="AQ256" s="57"/>
      <c r="AR256" s="58"/>
      <c r="AS256" s="58"/>
      <c r="AT256" s="58"/>
      <c r="AU256" s="59"/>
      <c r="AV256" t="str">
        <f>AE256&amp;AV250</f>
        <v/>
      </c>
    </row>
    <row r="257" spans="2:48" x14ac:dyDescent="0.2">
      <c r="B257" t="str">
        <f>AI245&amp;" "&amp;AE245</f>
        <v xml:space="preserve"> </v>
      </c>
      <c r="C257">
        <f>AE245</f>
        <v>0</v>
      </c>
      <c r="D257" t="str">
        <f>$AH$3&amp;" "&amp;$AG245</f>
        <v xml:space="preserve"> </v>
      </c>
      <c r="E257">
        <f>AE248</f>
        <v>0</v>
      </c>
      <c r="F257" t="str">
        <f>AG248</f>
        <v/>
      </c>
      <c r="G257" t="str">
        <f>AI248</f>
        <v/>
      </c>
      <c r="H257" t="str">
        <f>AK248</f>
        <v/>
      </c>
      <c r="I257" t="str">
        <f>AN248</f>
        <v/>
      </c>
      <c r="J257" t="str">
        <f>AR248</f>
        <v/>
      </c>
      <c r="K257" t="str">
        <f>AK245</f>
        <v/>
      </c>
      <c r="L257" t="s">
        <v>46</v>
      </c>
      <c r="M257" t="str">
        <f>AM245</f>
        <v/>
      </c>
      <c r="N257" t="e">
        <f>VLOOKUP(D257,'Alle Teamleden'!F:P,11,0)</f>
        <v>#N/A</v>
      </c>
      <c r="O257">
        <f t="shared" si="154"/>
        <v>0</v>
      </c>
      <c r="P257" t="e">
        <f>VLOOKUP(O257,'Alle Teamleden'!Q:R,2,0)</f>
        <v>#N/A</v>
      </c>
      <c r="Q257" t="str">
        <f t="shared" si="155"/>
        <v/>
      </c>
      <c r="R257" t="str">
        <f t="shared" si="156"/>
        <v/>
      </c>
      <c r="S257" t="str">
        <f t="shared" si="157"/>
        <v/>
      </c>
      <c r="T257" t="str">
        <f t="shared" si="158"/>
        <v/>
      </c>
      <c r="U257" t="str">
        <f t="shared" si="159"/>
        <v/>
      </c>
      <c r="V257" t="str">
        <f t="shared" si="160"/>
        <v/>
      </c>
      <c r="W257">
        <f t="shared" si="161"/>
        <v>0</v>
      </c>
      <c r="X257" t="str">
        <f t="shared" si="162"/>
        <v/>
      </c>
      <c r="Y257" t="str">
        <f t="shared" si="163"/>
        <v/>
      </c>
      <c r="Z257" t="str">
        <f t="shared" si="164"/>
        <v/>
      </c>
      <c r="AA257" t="str">
        <f t="shared" si="165"/>
        <v/>
      </c>
      <c r="AB257" t="str">
        <f>IF(AE257&lt;&gt;"",VLOOKUP(C257,Hulpblad!B:D,3,0),"")</f>
        <v/>
      </c>
      <c r="AC257" s="4" t="str">
        <f t="shared" si="166"/>
        <v/>
      </c>
      <c r="AD257" t="str">
        <f t="shared" si="167"/>
        <v/>
      </c>
      <c r="AE257" s="27"/>
      <c r="AF257" s="12"/>
      <c r="AG257" s="74" t="str">
        <f>IF($AE257&lt;&gt;"",IF(ISNA(VLOOKUP($AE257,'Alle Teamleden'!Y:AC,2,0)),"N/A",VLOOKUP($AE257,'Alle Teamleden'!Y:AC,2,0)),"")</f>
        <v/>
      </c>
      <c r="AH257" s="75"/>
      <c r="AI257" s="76" t="str">
        <f>IF($AE257&lt;&gt;"",IF(ISNA(VLOOKUP($AE257,'Alle Teamleden'!Y:AC,3,0)),"N/A",VLOOKUP($AE257,'Alle Teamleden'!Y:AC,3,0)),"")</f>
        <v/>
      </c>
      <c r="AJ257" s="76"/>
      <c r="AK257" s="74" t="str">
        <f>IF($AE257&lt;&gt;"",IF(ISNA(VLOOKUP($AE257,'Alle Teamleden'!Y:AC,4,0)),"N/A",VLOOKUP($AE257,'Alle Teamleden'!Y:AC,4,0)),"")</f>
        <v/>
      </c>
      <c r="AL257" s="77"/>
      <c r="AM257" s="75"/>
      <c r="AN257" s="15" t="str">
        <f>IF($AE257&lt;&gt;"",IF(ISNA(VLOOKUP(AV257,Gemiddelde!A:D,4,0)),"N/B",VLOOKUP(AV257,Gemiddelde!A:D,4,0)),"")</f>
        <v/>
      </c>
      <c r="AO257" s="15" t="str">
        <f>IF($AE257&lt;&gt;"",IF(ISNA(VLOOKUP(AV257,Gemiddelde!A:E,5,0)),"N/B",IF(VLOOKUP(AV257,Gemiddelde!A:E,5,0)=0,AN257,VLOOKUP(AV257,Gemiddelde!A:E,5,0))),"")</f>
        <v/>
      </c>
      <c r="AP257" s="11" t="str">
        <f>IF($AE257&lt;&gt;"",IF(ISNA(VLOOKUP($AE257,'Alle Teamleden'!Y:AD,5,0)),"N/A",VLOOKUP($AE257,'Alle Teamleden'!Y:AD,5,0)),"")</f>
        <v/>
      </c>
      <c r="AQ257" s="57"/>
      <c r="AR257" s="58"/>
      <c r="AS257" s="58"/>
      <c r="AT257" s="58"/>
      <c r="AU257" s="59"/>
      <c r="AV257" t="str">
        <f>AE257&amp;AV250</f>
        <v/>
      </c>
    </row>
    <row r="258" spans="2:48" x14ac:dyDescent="0.2">
      <c r="B258" t="str">
        <f>AI245&amp;" "&amp;AE245</f>
        <v xml:space="preserve"> </v>
      </c>
      <c r="C258">
        <f>AE245</f>
        <v>0</v>
      </c>
      <c r="D258" t="str">
        <f>$AH$3&amp;" "&amp;$AG245</f>
        <v xml:space="preserve"> </v>
      </c>
      <c r="E258">
        <f>AE248</f>
        <v>0</v>
      </c>
      <c r="F258" t="str">
        <f>AG248</f>
        <v/>
      </c>
      <c r="G258" t="str">
        <f>AI248</f>
        <v/>
      </c>
      <c r="H258" t="str">
        <f>AK248</f>
        <v/>
      </c>
      <c r="I258" t="str">
        <f>AN248</f>
        <v/>
      </c>
      <c r="J258" t="str">
        <f>AR248</f>
        <v/>
      </c>
      <c r="K258" t="str">
        <f>AK245</f>
        <v/>
      </c>
      <c r="L258" t="s">
        <v>46</v>
      </c>
      <c r="M258" t="str">
        <f>AM245</f>
        <v/>
      </c>
      <c r="N258" t="e">
        <f>VLOOKUP(D258,'Alle Teamleden'!F:P,11,0)</f>
        <v>#N/A</v>
      </c>
      <c r="O258">
        <f t="shared" si="154"/>
        <v>0</v>
      </c>
      <c r="P258" t="e">
        <f>VLOOKUP(O258,'Alle Teamleden'!Q:R,2,0)</f>
        <v>#N/A</v>
      </c>
      <c r="Q258" t="str">
        <f t="shared" si="155"/>
        <v/>
      </c>
      <c r="R258" t="str">
        <f t="shared" si="156"/>
        <v/>
      </c>
      <c r="S258" t="str">
        <f t="shared" si="157"/>
        <v/>
      </c>
      <c r="T258" t="str">
        <f t="shared" si="158"/>
        <v/>
      </c>
      <c r="U258" t="str">
        <f t="shared" si="159"/>
        <v/>
      </c>
      <c r="V258" t="str">
        <f t="shared" si="160"/>
        <v/>
      </c>
      <c r="W258">
        <f t="shared" si="161"/>
        <v>0</v>
      </c>
      <c r="X258" t="str">
        <f t="shared" si="162"/>
        <v/>
      </c>
      <c r="Y258" t="str">
        <f t="shared" si="163"/>
        <v/>
      </c>
      <c r="Z258" t="str">
        <f t="shared" si="164"/>
        <v/>
      </c>
      <c r="AA258" t="str">
        <f t="shared" si="165"/>
        <v/>
      </c>
      <c r="AB258" t="str">
        <f>IF(AE258&lt;&gt;"",VLOOKUP(C258,Hulpblad!B:D,3,0),"")</f>
        <v/>
      </c>
      <c r="AC258" s="4" t="str">
        <f t="shared" si="166"/>
        <v/>
      </c>
      <c r="AD258" t="str">
        <f t="shared" si="167"/>
        <v/>
      </c>
      <c r="AE258" s="27"/>
      <c r="AF258" s="12"/>
      <c r="AG258" s="74" t="str">
        <f>IF($AE258&lt;&gt;"",IF(ISNA(VLOOKUP($AE258,'Alle Teamleden'!Y:AC,2,0)),"N/A",VLOOKUP($AE258,'Alle Teamleden'!Y:AC,2,0)),"")</f>
        <v/>
      </c>
      <c r="AH258" s="75"/>
      <c r="AI258" s="76" t="str">
        <f>IF($AE258&lt;&gt;"",IF(ISNA(VLOOKUP($AE258,'Alle Teamleden'!Y:AC,3,0)),"N/A",VLOOKUP($AE258,'Alle Teamleden'!Y:AC,3,0)),"")</f>
        <v/>
      </c>
      <c r="AJ258" s="76"/>
      <c r="AK258" s="74" t="str">
        <f>IF($AE258&lt;&gt;"",IF(ISNA(VLOOKUP($AE258,'Alle Teamleden'!Y:AC,4,0)),"N/A",VLOOKUP($AE258,'Alle Teamleden'!Y:AC,4,0)),"")</f>
        <v/>
      </c>
      <c r="AL258" s="77"/>
      <c r="AM258" s="75"/>
      <c r="AN258" s="15" t="str">
        <f>IF($AE258&lt;&gt;"",IF(ISNA(VLOOKUP(AV258,Gemiddelde!A:D,4,0)),"N/B",VLOOKUP(AV258,Gemiddelde!A:D,4,0)),"")</f>
        <v/>
      </c>
      <c r="AO258" s="15" t="str">
        <f>IF($AE258&lt;&gt;"",IF(ISNA(VLOOKUP(AV258,Gemiddelde!A:E,5,0)),"N/B",IF(VLOOKUP(AV258,Gemiddelde!A:E,5,0)=0,AN258,VLOOKUP(AV258,Gemiddelde!A:E,5,0))),"")</f>
        <v/>
      </c>
      <c r="AP258" s="11" t="str">
        <f>IF($AE258&lt;&gt;"",IF(ISNA(VLOOKUP($AE258,'Alle Teamleden'!Y:AD,5,0)),"N/A",VLOOKUP($AE258,'Alle Teamleden'!Y:AD,5,0)),"")</f>
        <v/>
      </c>
      <c r="AQ258" s="57"/>
      <c r="AR258" s="58"/>
      <c r="AS258" s="58"/>
      <c r="AT258" s="58"/>
      <c r="AU258" s="59"/>
      <c r="AV258" t="str">
        <f>AE258&amp;AV250</f>
        <v/>
      </c>
    </row>
    <row r="259" spans="2:48" x14ac:dyDescent="0.2">
      <c r="B259" t="str">
        <f>AI245&amp;" "&amp;AE245</f>
        <v xml:space="preserve"> </v>
      </c>
      <c r="C259">
        <f>AE245</f>
        <v>0</v>
      </c>
      <c r="D259" t="str">
        <f>$AH$3&amp;" "&amp;$AG245</f>
        <v xml:space="preserve"> </v>
      </c>
      <c r="E259">
        <f>AE248</f>
        <v>0</v>
      </c>
      <c r="F259" t="str">
        <f>AG248</f>
        <v/>
      </c>
      <c r="G259" t="str">
        <f>AI248</f>
        <v/>
      </c>
      <c r="H259" t="str">
        <f>AK248</f>
        <v/>
      </c>
      <c r="I259" t="str">
        <f>AN248</f>
        <v/>
      </c>
      <c r="J259" t="str">
        <f>AR248</f>
        <v/>
      </c>
      <c r="K259" t="str">
        <f>AK245</f>
        <v/>
      </c>
      <c r="L259" t="s">
        <v>46</v>
      </c>
      <c r="M259" t="str">
        <f>AM245</f>
        <v/>
      </c>
      <c r="N259" t="e">
        <f>VLOOKUP(D259,'Alle Teamleden'!F:P,11,0)</f>
        <v>#N/A</v>
      </c>
      <c r="O259">
        <f t="shared" si="154"/>
        <v>0</v>
      </c>
      <c r="P259" t="e">
        <f>VLOOKUP(O259,'Alle Teamleden'!Q:R,2,0)</f>
        <v>#N/A</v>
      </c>
      <c r="Q259" t="str">
        <f t="shared" si="155"/>
        <v/>
      </c>
      <c r="R259" t="str">
        <f t="shared" si="156"/>
        <v/>
      </c>
      <c r="S259" t="str">
        <f t="shared" si="157"/>
        <v/>
      </c>
      <c r="T259" t="str">
        <f t="shared" si="158"/>
        <v/>
      </c>
      <c r="U259" t="str">
        <f t="shared" si="159"/>
        <v/>
      </c>
      <c r="V259" t="str">
        <f t="shared" si="160"/>
        <v/>
      </c>
      <c r="W259">
        <f t="shared" si="161"/>
        <v>0</v>
      </c>
      <c r="X259" t="str">
        <f t="shared" si="162"/>
        <v/>
      </c>
      <c r="Y259" t="str">
        <f t="shared" si="163"/>
        <v/>
      </c>
      <c r="Z259" t="str">
        <f t="shared" si="164"/>
        <v/>
      </c>
      <c r="AA259" t="str">
        <f t="shared" si="165"/>
        <v/>
      </c>
      <c r="AB259" t="str">
        <f>IF(AE259&lt;&gt;"",VLOOKUP(C259,Hulpblad!B:D,3,0),"")</f>
        <v/>
      </c>
      <c r="AC259" s="4" t="str">
        <f t="shared" si="166"/>
        <v/>
      </c>
      <c r="AD259" t="str">
        <f t="shared" si="167"/>
        <v/>
      </c>
      <c r="AE259" s="27"/>
      <c r="AF259" s="12"/>
      <c r="AG259" s="74" t="str">
        <f>IF($AE259&lt;&gt;"",IF(ISNA(VLOOKUP($AE259,'Alle Teamleden'!Y:AC,2,0)),"N/A",VLOOKUP($AE259,'Alle Teamleden'!Y:AC,2,0)),"")</f>
        <v/>
      </c>
      <c r="AH259" s="75"/>
      <c r="AI259" s="76" t="str">
        <f>IF($AE259&lt;&gt;"",IF(ISNA(VLOOKUP($AE259,'Alle Teamleden'!Y:AC,3,0)),"N/A",VLOOKUP($AE259,'Alle Teamleden'!Y:AC,3,0)),"")</f>
        <v/>
      </c>
      <c r="AJ259" s="76"/>
      <c r="AK259" s="74" t="str">
        <f>IF($AE259&lt;&gt;"",IF(ISNA(VLOOKUP($AE259,'Alle Teamleden'!Y:AC,4,0)),"N/A",VLOOKUP($AE259,'Alle Teamleden'!Y:AC,4,0)),"")</f>
        <v/>
      </c>
      <c r="AL259" s="77"/>
      <c r="AM259" s="75"/>
      <c r="AN259" s="15" t="str">
        <f>IF($AE259&lt;&gt;"",IF(ISNA(VLOOKUP(AV259,Gemiddelde!A:D,4,0)),"N/B",VLOOKUP(AV259,Gemiddelde!A:D,4,0)),"")</f>
        <v/>
      </c>
      <c r="AO259" s="15" t="str">
        <f>IF($AE259&lt;&gt;"",IF(ISNA(VLOOKUP(AV259,Gemiddelde!A:E,5,0)),"N/B",IF(VLOOKUP(AV259,Gemiddelde!A:E,5,0)=0,AN259,VLOOKUP(AV259,Gemiddelde!A:E,5,0))),"")</f>
        <v/>
      </c>
      <c r="AP259" s="11" t="str">
        <f>IF($AE259&lt;&gt;"",IF(ISNA(VLOOKUP($AE259,'Alle Teamleden'!Y:AD,5,0)),"N/A",VLOOKUP($AE259,'Alle Teamleden'!Y:AD,5,0)),"")</f>
        <v/>
      </c>
      <c r="AQ259" s="57"/>
      <c r="AR259" s="58"/>
      <c r="AS259" s="58"/>
      <c r="AT259" s="58"/>
      <c r="AU259" s="59"/>
      <c r="AV259" t="str">
        <f>AE259&amp;AV250</f>
        <v/>
      </c>
    </row>
    <row r="260" spans="2:48" x14ac:dyDescent="0.2">
      <c r="B260" t="str">
        <f>AI245&amp;" "&amp;AE245</f>
        <v xml:space="preserve"> </v>
      </c>
      <c r="C260">
        <f>AE245</f>
        <v>0</v>
      </c>
      <c r="D260" t="str">
        <f>$AH$3&amp;" "&amp;$AG245</f>
        <v xml:space="preserve"> </v>
      </c>
      <c r="E260">
        <f>AE248</f>
        <v>0</v>
      </c>
      <c r="F260" t="str">
        <f>AG248</f>
        <v/>
      </c>
      <c r="G260" t="str">
        <f>AI248</f>
        <v/>
      </c>
      <c r="H260" t="str">
        <f>AK248</f>
        <v/>
      </c>
      <c r="I260" t="str">
        <f>AN248</f>
        <v/>
      </c>
      <c r="J260" t="str">
        <f>AR248</f>
        <v/>
      </c>
      <c r="K260" t="str">
        <f>AK245</f>
        <v/>
      </c>
      <c r="L260" t="s">
        <v>46</v>
      </c>
      <c r="M260" t="str">
        <f>AM245</f>
        <v/>
      </c>
      <c r="N260" t="e">
        <f>VLOOKUP(D260,'Alle Teamleden'!F:P,11,0)</f>
        <v>#N/A</v>
      </c>
      <c r="O260">
        <f t="shared" si="154"/>
        <v>0</v>
      </c>
      <c r="P260" t="e">
        <f>VLOOKUP(O260,'Alle Teamleden'!Q:R,2,0)</f>
        <v>#N/A</v>
      </c>
      <c r="Q260" t="str">
        <f t="shared" si="155"/>
        <v/>
      </c>
      <c r="R260" t="str">
        <f t="shared" si="156"/>
        <v/>
      </c>
      <c r="S260" t="str">
        <f t="shared" si="157"/>
        <v/>
      </c>
      <c r="T260" t="str">
        <f t="shared" si="158"/>
        <v/>
      </c>
      <c r="U260" t="str">
        <f t="shared" si="159"/>
        <v/>
      </c>
      <c r="V260" t="str">
        <f t="shared" si="160"/>
        <v/>
      </c>
      <c r="W260">
        <f t="shared" si="161"/>
        <v>0</v>
      </c>
      <c r="X260" t="str">
        <f t="shared" si="162"/>
        <v/>
      </c>
      <c r="Y260" t="str">
        <f t="shared" si="163"/>
        <v/>
      </c>
      <c r="Z260" t="str">
        <f t="shared" si="164"/>
        <v/>
      </c>
      <c r="AA260" t="str">
        <f t="shared" si="165"/>
        <v/>
      </c>
      <c r="AB260" t="str">
        <f>IF(AE260&lt;&gt;"",VLOOKUP(C260,Hulpblad!B:D,3,0),"")</f>
        <v/>
      </c>
      <c r="AC260" s="4" t="str">
        <f t="shared" si="166"/>
        <v/>
      </c>
      <c r="AD260" t="str">
        <f t="shared" si="167"/>
        <v/>
      </c>
      <c r="AE260" s="27"/>
      <c r="AF260" s="12"/>
      <c r="AG260" s="74" t="str">
        <f>IF($AE260&lt;&gt;"",IF(ISNA(VLOOKUP($AE260,'Alle Teamleden'!Y:AC,2,0)),"N/A",VLOOKUP($AE260,'Alle Teamleden'!Y:AC,2,0)),"")</f>
        <v/>
      </c>
      <c r="AH260" s="75"/>
      <c r="AI260" s="76" t="str">
        <f>IF($AE260&lt;&gt;"",IF(ISNA(VLOOKUP($AE260,'Alle Teamleden'!Y:AC,3,0)),"N/A",VLOOKUP($AE260,'Alle Teamleden'!Y:AC,3,0)),"")</f>
        <v/>
      </c>
      <c r="AJ260" s="76"/>
      <c r="AK260" s="74" t="str">
        <f>IF($AE260&lt;&gt;"",IF(ISNA(VLOOKUP($AE260,'Alle Teamleden'!Y:AC,4,0)),"N/A",VLOOKUP($AE260,'Alle Teamleden'!Y:AC,4,0)),"")</f>
        <v/>
      </c>
      <c r="AL260" s="77"/>
      <c r="AM260" s="75"/>
      <c r="AN260" s="15" t="str">
        <f>IF($AE260&lt;&gt;"",IF(ISNA(VLOOKUP(AV260,Gemiddelde!A:D,4,0)),"N/B",VLOOKUP(AV260,Gemiddelde!A:D,4,0)),"")</f>
        <v/>
      </c>
      <c r="AO260" s="15" t="str">
        <f>IF($AE260&lt;&gt;"",IF(ISNA(VLOOKUP(AV260,Gemiddelde!A:E,5,0)),"N/B",IF(VLOOKUP(AV260,Gemiddelde!A:E,5,0)=0,AN260,VLOOKUP(AV260,Gemiddelde!A:E,5,0))),"")</f>
        <v/>
      </c>
      <c r="AP260" s="11" t="str">
        <f>IF($AE260&lt;&gt;"",IF(ISNA(VLOOKUP($AE260,'Alle Teamleden'!Y:AD,5,0)),"N/A",VLOOKUP($AE260,'Alle Teamleden'!Y:AD,5,0)),"")</f>
        <v/>
      </c>
      <c r="AQ260" s="57"/>
      <c r="AR260" s="58"/>
      <c r="AS260" s="58"/>
      <c r="AT260" s="58"/>
      <c r="AU260" s="59"/>
      <c r="AV260" t="str">
        <f>AE260&amp;AV250</f>
        <v/>
      </c>
    </row>
    <row r="261" spans="2:48" x14ac:dyDescent="0.2">
      <c r="B261" t="str">
        <f>AI245&amp;" "&amp;AE245</f>
        <v xml:space="preserve"> </v>
      </c>
      <c r="C261">
        <f>AE245</f>
        <v>0</v>
      </c>
      <c r="D261" t="str">
        <f>$AH$3&amp;" "&amp;$AG245</f>
        <v xml:space="preserve"> </v>
      </c>
      <c r="E261">
        <f>AE248</f>
        <v>0</v>
      </c>
      <c r="F261" t="str">
        <f>AG248</f>
        <v/>
      </c>
      <c r="G261" t="str">
        <f>AI248</f>
        <v/>
      </c>
      <c r="H261" t="str">
        <f>AK248</f>
        <v/>
      </c>
      <c r="I261" t="str">
        <f>AN248</f>
        <v/>
      </c>
      <c r="J261" t="str">
        <f>AR248</f>
        <v/>
      </c>
      <c r="K261" t="str">
        <f>AK245</f>
        <v/>
      </c>
      <c r="L261" t="s">
        <v>46</v>
      </c>
      <c r="M261" t="str">
        <f>AM245</f>
        <v/>
      </c>
      <c r="N261" t="e">
        <f>VLOOKUP(D261,'Alle Teamleden'!F:P,11,0)</f>
        <v>#N/A</v>
      </c>
      <c r="O261">
        <f t="shared" si="154"/>
        <v>0</v>
      </c>
      <c r="P261" t="e">
        <f>VLOOKUP(O261,'Alle Teamleden'!Q:R,2,0)</f>
        <v>#N/A</v>
      </c>
      <c r="Q261" t="str">
        <f t="shared" si="155"/>
        <v/>
      </c>
      <c r="R261" t="str">
        <f t="shared" si="156"/>
        <v/>
      </c>
      <c r="S261" t="str">
        <f t="shared" si="157"/>
        <v/>
      </c>
      <c r="T261" t="str">
        <f t="shared" si="158"/>
        <v/>
      </c>
      <c r="U261" t="str">
        <f t="shared" si="159"/>
        <v/>
      </c>
      <c r="V261" t="str">
        <f t="shared" si="160"/>
        <v/>
      </c>
      <c r="W261">
        <f t="shared" si="161"/>
        <v>0</v>
      </c>
      <c r="X261" t="str">
        <f t="shared" si="162"/>
        <v/>
      </c>
      <c r="Y261" t="str">
        <f t="shared" si="163"/>
        <v/>
      </c>
      <c r="Z261" t="str">
        <f t="shared" si="164"/>
        <v/>
      </c>
      <c r="AA261" t="str">
        <f t="shared" si="165"/>
        <v/>
      </c>
      <c r="AB261" t="str">
        <f>IF(AE261&lt;&gt;"",VLOOKUP(C261,Hulpblad!B:D,3,0),"")</f>
        <v/>
      </c>
      <c r="AC261" s="4" t="str">
        <f t="shared" si="166"/>
        <v/>
      </c>
      <c r="AD261" t="str">
        <f t="shared" si="167"/>
        <v/>
      </c>
      <c r="AE261" s="27"/>
      <c r="AF261" s="12"/>
      <c r="AG261" s="74" t="str">
        <f>IF($AE261&lt;&gt;"",IF(ISNA(VLOOKUP($AE261,'Alle Teamleden'!Y:AC,2,0)),"N/A",VLOOKUP($AE261,'Alle Teamleden'!Y:AC,2,0)),"")</f>
        <v/>
      </c>
      <c r="AH261" s="75"/>
      <c r="AI261" s="76" t="str">
        <f>IF($AE261&lt;&gt;"",IF(ISNA(VLOOKUP($AE261,'Alle Teamleden'!Y:AC,3,0)),"N/A",VLOOKUP($AE261,'Alle Teamleden'!Y:AC,3,0)),"")</f>
        <v/>
      </c>
      <c r="AJ261" s="76"/>
      <c r="AK261" s="74" t="str">
        <f>IF($AE261&lt;&gt;"",IF(ISNA(VLOOKUP($AE261,'Alle Teamleden'!Y:AC,4,0)),"N/A",VLOOKUP($AE261,'Alle Teamleden'!Y:AC,4,0)),"")</f>
        <v/>
      </c>
      <c r="AL261" s="77"/>
      <c r="AM261" s="75"/>
      <c r="AN261" s="15" t="str">
        <f>IF($AE261&lt;&gt;"",IF(ISNA(VLOOKUP(AV261,Gemiddelde!A:D,4,0)),"N/B",VLOOKUP(AV261,Gemiddelde!A:D,4,0)),"")</f>
        <v/>
      </c>
      <c r="AO261" s="15" t="str">
        <f>IF($AE261&lt;&gt;"",IF(ISNA(VLOOKUP(AV261,Gemiddelde!A:E,5,0)),"N/B",IF(VLOOKUP(AV261,Gemiddelde!A:E,5,0)=0,AN261,VLOOKUP(AV261,Gemiddelde!A:E,5,0))),"")</f>
        <v/>
      </c>
      <c r="AP261" s="11" t="str">
        <f>IF($AE261&lt;&gt;"",IF(ISNA(VLOOKUP($AE261,'Alle Teamleden'!Y:AD,5,0)),"N/A",VLOOKUP($AE261,'Alle Teamleden'!Y:AD,5,0)),"")</f>
        <v/>
      </c>
      <c r="AQ261" s="57"/>
      <c r="AR261" s="58"/>
      <c r="AS261" s="58"/>
      <c r="AT261" s="58"/>
      <c r="AU261" s="59"/>
      <c r="AV261" t="str">
        <f>AE261&amp;AV250</f>
        <v/>
      </c>
    </row>
    <row r="262" spans="2:48" ht="13.5" thickBot="1" x14ac:dyDescent="0.25">
      <c r="B262" t="str">
        <f>AI245&amp;" "&amp;AE245</f>
        <v xml:space="preserve"> </v>
      </c>
      <c r="C262">
        <f>AE245</f>
        <v>0</v>
      </c>
      <c r="D262" t="str">
        <f>$AH$3&amp;" "&amp;$AG245</f>
        <v xml:space="preserve"> </v>
      </c>
      <c r="E262">
        <f>AE248</f>
        <v>0</v>
      </c>
      <c r="F262" t="str">
        <f>AG248</f>
        <v/>
      </c>
      <c r="G262" t="str">
        <f>AI248</f>
        <v/>
      </c>
      <c r="H262" t="str">
        <f>AK248</f>
        <v/>
      </c>
      <c r="I262" t="str">
        <f>AN248</f>
        <v/>
      </c>
      <c r="J262" t="str">
        <f>AR248</f>
        <v/>
      </c>
      <c r="K262" t="str">
        <f>AK245</f>
        <v/>
      </c>
      <c r="L262" t="s">
        <v>46</v>
      </c>
      <c r="M262" t="str">
        <f>AM245</f>
        <v/>
      </c>
      <c r="N262" t="e">
        <f>VLOOKUP(D262,'Alle Teamleden'!F:P,11,0)</f>
        <v>#N/A</v>
      </c>
      <c r="O262">
        <f t="shared" si="154"/>
        <v>0</v>
      </c>
      <c r="P262" t="e">
        <f>VLOOKUP(O262,'Alle Teamleden'!Q:R,2,0)</f>
        <v>#N/A</v>
      </c>
      <c r="Q262" t="str">
        <f t="shared" si="155"/>
        <v/>
      </c>
      <c r="R262" t="str">
        <f t="shared" si="156"/>
        <v/>
      </c>
      <c r="S262" t="str">
        <f t="shared" si="157"/>
        <v/>
      </c>
      <c r="T262" t="str">
        <f t="shared" si="158"/>
        <v/>
      </c>
      <c r="U262" t="str">
        <f t="shared" si="159"/>
        <v/>
      </c>
      <c r="V262" t="str">
        <f t="shared" si="160"/>
        <v/>
      </c>
      <c r="W262">
        <f t="shared" si="161"/>
        <v>0</v>
      </c>
      <c r="X262" t="str">
        <f t="shared" si="162"/>
        <v/>
      </c>
      <c r="Y262" t="str">
        <f t="shared" si="163"/>
        <v/>
      </c>
      <c r="Z262" t="str">
        <f t="shared" si="164"/>
        <v/>
      </c>
      <c r="AA262" t="str">
        <f t="shared" si="165"/>
        <v/>
      </c>
      <c r="AB262" t="str">
        <f>IF(AE262&lt;&gt;"",VLOOKUP(C262,Hulpblad!B:D,3,0),"")</f>
        <v/>
      </c>
      <c r="AC262" s="4" t="str">
        <f t="shared" si="166"/>
        <v/>
      </c>
      <c r="AD262" t="str">
        <f t="shared" si="167"/>
        <v/>
      </c>
      <c r="AE262" s="28"/>
      <c r="AF262" s="13"/>
      <c r="AG262" s="89" t="str">
        <f>IF($AE262&lt;&gt;"",IF(ISNA(VLOOKUP($AE262,'Alle Teamleden'!Y:AC,2,0)),"N/A",VLOOKUP($AE262,'Alle Teamleden'!Y:AC,2,0)),"")</f>
        <v/>
      </c>
      <c r="AH262" s="91"/>
      <c r="AI262" s="92" t="str">
        <f>IF($AE262&lt;&gt;"",IF(ISNA(VLOOKUP($AE262,'Alle Teamleden'!Y:AC,3,0)),"N/A",VLOOKUP($AE262,'Alle Teamleden'!Y:AC,3,0)),"")</f>
        <v/>
      </c>
      <c r="AJ262" s="92"/>
      <c r="AK262" s="89" t="str">
        <f>IF($AE262&lt;&gt;"",IF(ISNA(VLOOKUP($AE262,'Alle Teamleden'!Y:AC,4,0)),"N/A",VLOOKUP($AE262,'Alle Teamleden'!Y:AC,4,0)),"")</f>
        <v/>
      </c>
      <c r="AL262" s="90"/>
      <c r="AM262" s="91"/>
      <c r="AN262" s="42" t="str">
        <f>IF($AE262&lt;&gt;"",IF(ISNA(VLOOKUP(AV262,Gemiddelde!A:D,4,0)),"N/B",VLOOKUP(AV262,Gemiddelde!A:D,4,0)),"")</f>
        <v/>
      </c>
      <c r="AO262" s="42" t="str">
        <f>IF($AE262&lt;&gt;"",IF(ISNA(VLOOKUP(AV262,Gemiddelde!A:E,5,0)),"N/B",IF(VLOOKUP(AV262,Gemiddelde!A:E,5,0)=0,AN262,VLOOKUP(AV262,Gemiddelde!A:E,5,0))),"")</f>
        <v/>
      </c>
      <c r="AP262" s="14" t="str">
        <f>IF($AE262&lt;&gt;"",IF(ISNA(VLOOKUP($AE262,'Alle Teamleden'!Y:AD,5,0)),"N/A",VLOOKUP($AE262,'Alle Teamleden'!Y:AD,5,0)),"")</f>
        <v/>
      </c>
      <c r="AQ262" s="60"/>
      <c r="AR262" s="61"/>
      <c r="AS262" s="61"/>
      <c r="AT262" s="61"/>
      <c r="AU262" s="62"/>
      <c r="AV262" t="str">
        <f>AE262&amp;AV250</f>
        <v/>
      </c>
    </row>
    <row r="263" spans="2:48" ht="13.5" thickBot="1" x14ac:dyDescent="0.25"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78"/>
      <c r="AR263" s="78"/>
      <c r="AS263" s="78"/>
      <c r="AT263" s="78"/>
      <c r="AU263" s="78"/>
    </row>
    <row r="264" spans="2:48" x14ac:dyDescent="0.2">
      <c r="AE264" s="79" t="s">
        <v>1202</v>
      </c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1"/>
    </row>
    <row r="265" spans="2:48" x14ac:dyDescent="0.2">
      <c r="AE265" s="82" t="s">
        <v>1203</v>
      </c>
      <c r="AF265" s="83"/>
      <c r="AG265" s="84" t="s">
        <v>1217</v>
      </c>
      <c r="AH265" s="83"/>
      <c r="AI265" s="85" t="s">
        <v>1227</v>
      </c>
      <c r="AJ265" s="86"/>
      <c r="AK265" s="85" t="s">
        <v>1212</v>
      </c>
      <c r="AL265" s="86"/>
      <c r="AM265" s="8" t="s">
        <v>1231</v>
      </c>
      <c r="AN265" s="9"/>
      <c r="AO265" s="85" t="s">
        <v>1223</v>
      </c>
      <c r="AP265" s="87"/>
      <c r="AQ265" s="87"/>
      <c r="AR265" s="87"/>
      <c r="AS265" s="87"/>
      <c r="AT265" s="87"/>
      <c r="AU265" s="88"/>
    </row>
    <row r="266" spans="2:48" x14ac:dyDescent="0.2">
      <c r="AE266" s="95"/>
      <c r="AF266" s="96"/>
      <c r="AG266" s="97"/>
      <c r="AH266" s="96"/>
      <c r="AI266" s="74" t="str">
        <f>IF($AE266&lt;&gt;"",VLOOKUP($AE266,Hulpblad!B:C,2,0),"")</f>
        <v/>
      </c>
      <c r="AJ266" s="75"/>
      <c r="AK266" s="93" t="str">
        <f>IF(AG266&lt;&gt;"",VLOOKUP(($AH$3&amp;" "&amp;AG266),'Alle Teamleden'!F:O,8,0),"")</f>
        <v/>
      </c>
      <c r="AL266" s="94"/>
      <c r="AM266" s="93" t="str">
        <f>IF(AG266&lt;&gt;"",VLOOKUP(($AH$3&amp;" "&amp;AG266),'Alle Teamleden'!F:O,10,0),"")</f>
        <v/>
      </c>
      <c r="AN266" s="94"/>
      <c r="AO266" s="97"/>
      <c r="AP266" s="127"/>
      <c r="AQ266" s="127"/>
      <c r="AR266" s="127"/>
      <c r="AS266" s="127"/>
      <c r="AT266" s="127"/>
      <c r="AU266" s="128"/>
    </row>
    <row r="267" spans="2:48" x14ac:dyDescent="0.2">
      <c r="AE267" s="107" t="s">
        <v>1204</v>
      </c>
      <c r="AF267" s="108"/>
      <c r="AG267" s="108"/>
      <c r="AH267" s="109"/>
      <c r="AI267" s="74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110"/>
    </row>
    <row r="268" spans="2:48" x14ac:dyDescent="0.2">
      <c r="AE268" s="72" t="s">
        <v>1205</v>
      </c>
      <c r="AF268" s="73"/>
      <c r="AG268" s="73" t="s">
        <v>1206</v>
      </c>
      <c r="AH268" s="73"/>
      <c r="AI268" s="73" t="s">
        <v>1208</v>
      </c>
      <c r="AJ268" s="73"/>
      <c r="AK268" s="73" t="s">
        <v>1207</v>
      </c>
      <c r="AL268" s="73"/>
      <c r="AM268" s="73"/>
      <c r="AN268" s="73" t="s">
        <v>1209</v>
      </c>
      <c r="AO268" s="73"/>
      <c r="AP268" s="73" t="s">
        <v>1210</v>
      </c>
      <c r="AQ268" s="73"/>
      <c r="AR268" s="111" t="s">
        <v>1211</v>
      </c>
      <c r="AS268" s="111"/>
      <c r="AT268" s="111"/>
      <c r="AU268" s="112"/>
    </row>
    <row r="269" spans="2:48" x14ac:dyDescent="0.2">
      <c r="AE269" s="27"/>
      <c r="AF269" s="41"/>
      <c r="AG269" s="76" t="str">
        <f>IF($AE269&lt;&gt;"",IF(ISNA(VLOOKUP($AE269,'Alle Teamleden'!G:L,2,0)),VLOOKUP($AE269,'Alle Teamleden'!Y:AB,2,0),VLOOKUP($AE269,'Alle Teamleden'!G:L,2,0)),"")</f>
        <v/>
      </c>
      <c r="AH269" s="76"/>
      <c r="AI269" s="76" t="str">
        <f>IF($AE269&lt;&gt;"",IF(ISNA(VLOOKUP($AE269,'Alle Teamleden'!G:L,3,0)),VLOOKUP($AE269,'Alle Teamleden'!Y:AB,3,0),VLOOKUP($AE269,'Alle Teamleden'!G:L,3,0)),"")</f>
        <v/>
      </c>
      <c r="AJ269" s="76"/>
      <c r="AK269" s="76" t="str">
        <f>IF($AE269&lt;&gt;"",IF(ISNA(VLOOKUP($AE269,'Alle Teamleden'!G:L,4,0)),VLOOKUP($AE269,'Alle Teamleden'!Y:AB,4,0),VLOOKUP($AE269,'Alle Teamleden'!G:L,4,0)),"")</f>
        <v/>
      </c>
      <c r="AL269" s="76"/>
      <c r="AM269" s="76"/>
      <c r="AN269" s="66" t="str">
        <f>IF($AE269&lt;&gt;"",IF(ISNA(VLOOKUP($AE269,'Alle Teamleden'!G:L,5,0)),VLOOKUP($AE269,'Alle Teamleden'!Y:AB,5,0),VLOOKUP($AE269,'Alle Teamleden'!G:L,5,0)),"")</f>
        <v/>
      </c>
      <c r="AO269" s="66"/>
      <c r="AP269" s="66"/>
      <c r="AQ269" s="66"/>
      <c r="AR269" s="67" t="str">
        <f>IF($AE269&lt;&gt;"",IF(ISNA(VLOOKUP($AE269,'Alle Teamleden'!G:L,6,0)),VLOOKUP($AE269,'Alle Teamleden'!Y:AB,6,0),VLOOKUP($AE269,'Alle Teamleden'!G:L,6,0)),"")</f>
        <v/>
      </c>
      <c r="AS269" s="67"/>
      <c r="AT269" s="67"/>
      <c r="AU269" s="68"/>
    </row>
    <row r="270" spans="2:48" x14ac:dyDescent="0.2">
      <c r="AE270" s="69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1"/>
    </row>
    <row r="271" spans="2:48" ht="38.25" x14ac:dyDescent="0.2">
      <c r="AE271" s="72" t="s">
        <v>1213</v>
      </c>
      <c r="AF271" s="73"/>
      <c r="AG271" s="73" t="s">
        <v>1214</v>
      </c>
      <c r="AH271" s="73"/>
      <c r="AI271" s="73" t="s">
        <v>1215</v>
      </c>
      <c r="AJ271" s="73"/>
      <c r="AK271" s="73" t="s">
        <v>1216</v>
      </c>
      <c r="AL271" s="73"/>
      <c r="AM271" s="73"/>
      <c r="AN271" s="43" t="s">
        <v>2058</v>
      </c>
      <c r="AO271" s="43" t="s">
        <v>2059</v>
      </c>
      <c r="AP271" s="7" t="s">
        <v>1228</v>
      </c>
      <c r="AQ271" s="63" t="s">
        <v>2062</v>
      </c>
      <c r="AR271" s="64"/>
      <c r="AS271" s="64"/>
      <c r="AT271" s="64"/>
      <c r="AU271" s="65"/>
      <c r="AV271" t="str">
        <f>$AI266&amp;" "&amp;$AE266</f>
        <v xml:space="preserve"> </v>
      </c>
    </row>
    <row r="272" spans="2:48" x14ac:dyDescent="0.2">
      <c r="B272" t="str">
        <f>AI266&amp;" "&amp;AE266</f>
        <v xml:space="preserve"> </v>
      </c>
      <c r="C272">
        <f>AE266</f>
        <v>0</v>
      </c>
      <c r="D272" t="str">
        <f>$AH$3&amp;" "&amp;$AG266</f>
        <v xml:space="preserve"> </v>
      </c>
      <c r="E272">
        <f>AE269</f>
        <v>0</v>
      </c>
      <c r="F272" t="str">
        <f>AG269</f>
        <v/>
      </c>
      <c r="G272" t="str">
        <f>AI269</f>
        <v/>
      </c>
      <c r="H272" t="str">
        <f>AK269</f>
        <v/>
      </c>
      <c r="I272" t="str">
        <f>AN269</f>
        <v/>
      </c>
      <c r="J272" t="str">
        <f>AR269</f>
        <v/>
      </c>
      <c r="K272" t="str">
        <f>AK266</f>
        <v/>
      </c>
      <c r="L272" t="s">
        <v>46</v>
      </c>
      <c r="M272" t="str">
        <f>AM266</f>
        <v/>
      </c>
      <c r="N272" t="e">
        <f>VLOOKUP(D272,'Alle Teamleden'!F:P,11,0)</f>
        <v>#N/A</v>
      </c>
      <c r="O272">
        <f>$AG$2</f>
        <v>0</v>
      </c>
      <c r="P272" t="e">
        <f>VLOOKUP(O272,'Alle Teamleden'!Q:R,2,0)</f>
        <v>#N/A</v>
      </c>
      <c r="Q272" t="str">
        <f>$AE$5</f>
        <v/>
      </c>
      <c r="R272" t="str">
        <f>$AI$5</f>
        <v/>
      </c>
      <c r="S272" t="str">
        <f>$AM$5</f>
        <v/>
      </c>
      <c r="T272" t="str">
        <f>$AN$5</f>
        <v/>
      </c>
      <c r="U272" t="str">
        <f>$AO$5</f>
        <v/>
      </c>
      <c r="V272" t="str">
        <f>$AR$5</f>
        <v/>
      </c>
      <c r="W272">
        <f>AE272</f>
        <v>0</v>
      </c>
      <c r="X272" t="str">
        <f>AG272</f>
        <v/>
      </c>
      <c r="Y272" t="str">
        <f>AI272</f>
        <v/>
      </c>
      <c r="Z272" t="str">
        <f>AK272</f>
        <v/>
      </c>
      <c r="AA272" t="str">
        <f>AO272</f>
        <v/>
      </c>
      <c r="AB272" t="str">
        <f>IF(AE272&lt;&gt;"",VLOOKUP(C272,Hulpblad!B:D,3,0),"")</f>
        <v/>
      </c>
      <c r="AC272" s="4" t="str">
        <f>AN272</f>
        <v/>
      </c>
      <c r="AD272" t="str">
        <f>AP272</f>
        <v/>
      </c>
      <c r="AE272" s="27"/>
      <c r="AF272" s="12"/>
      <c r="AG272" s="74" t="str">
        <f>IF($AE272&lt;&gt;"",IF(ISNA(VLOOKUP($AE272,'Alle Teamleden'!Y:AC,2,0)),"N/A",VLOOKUP($AE272,'Alle Teamleden'!Y:AC,2,0)),"")</f>
        <v/>
      </c>
      <c r="AH272" s="75"/>
      <c r="AI272" s="76" t="str">
        <f>IF($AE272&lt;&gt;"",IF(ISNA(VLOOKUP($AE272,'Alle Teamleden'!Y:AC,3,0)),"N/A",VLOOKUP($AE272,'Alle Teamleden'!Y:AC,3,0)),"")</f>
        <v/>
      </c>
      <c r="AJ272" s="76"/>
      <c r="AK272" s="74" t="str">
        <f>IF($AE272&lt;&gt;"",IF(ISNA(VLOOKUP($AE272,'Alle Teamleden'!Y:AC,4,0)),"N/A",VLOOKUP($AE272,'Alle Teamleden'!Y:AC,4,0)),"")</f>
        <v/>
      </c>
      <c r="AL272" s="77"/>
      <c r="AM272" s="75"/>
      <c r="AN272" s="15" t="str">
        <f>IF($AE272&lt;&gt;"",IF(ISNA(VLOOKUP(AV272,Gemiddelde!A:D,4,0)),"N/B",VLOOKUP(AV272,Gemiddelde!A:D,4,0)),"")</f>
        <v/>
      </c>
      <c r="AO272" s="15" t="str">
        <f>IF($AE272&lt;&gt;"",IF(ISNA(VLOOKUP(AV272,Gemiddelde!A:E,5,0)),"N/B",IF(VLOOKUP(AV272,Gemiddelde!A:E,5,0)=0,AN272,VLOOKUP(AV272,Gemiddelde!A:E,5,0))),"")</f>
        <v/>
      </c>
      <c r="AP272" s="11" t="str">
        <f>IF($AE272&lt;&gt;"",IF(ISNA(VLOOKUP($AE272,'Alle Teamleden'!Y:AD,5,0)),"N/A",VLOOKUP($AE272,'Alle Teamleden'!Y:AD,5,0)),"")</f>
        <v/>
      </c>
      <c r="AQ272" s="57"/>
      <c r="AR272" s="58"/>
      <c r="AS272" s="58"/>
      <c r="AT272" s="58"/>
      <c r="AU272" s="59"/>
      <c r="AV272" t="str">
        <f>AE272&amp;AV271</f>
        <v xml:space="preserve"> </v>
      </c>
    </row>
    <row r="273" spans="2:48" x14ac:dyDescent="0.2">
      <c r="B273" t="str">
        <f>AI266&amp;" "&amp;AE266</f>
        <v xml:space="preserve"> </v>
      </c>
      <c r="C273">
        <f>AE266</f>
        <v>0</v>
      </c>
      <c r="D273" t="str">
        <f>$AH$3&amp;" "&amp;$AG266</f>
        <v xml:space="preserve"> </v>
      </c>
      <c r="E273">
        <f>AE269</f>
        <v>0</v>
      </c>
      <c r="F273" t="str">
        <f>AG269</f>
        <v/>
      </c>
      <c r="G273" t="str">
        <f>AI269</f>
        <v/>
      </c>
      <c r="H273" t="str">
        <f>AK269</f>
        <v/>
      </c>
      <c r="I273" t="str">
        <f>AN269</f>
        <v/>
      </c>
      <c r="J273" t="str">
        <f>AR269</f>
        <v/>
      </c>
      <c r="K273" t="str">
        <f>AK266</f>
        <v/>
      </c>
      <c r="L273" t="s">
        <v>46</v>
      </c>
      <c r="M273" t="str">
        <f>AM266</f>
        <v/>
      </c>
      <c r="N273" t="e">
        <f>VLOOKUP(D273,'Alle Teamleden'!F:P,11,0)</f>
        <v>#N/A</v>
      </c>
      <c r="O273">
        <f t="shared" ref="O273:O283" si="168">$AG$2</f>
        <v>0</v>
      </c>
      <c r="P273" t="e">
        <f>VLOOKUP(O273,'Alle Teamleden'!Q:R,2,0)</f>
        <v>#N/A</v>
      </c>
      <c r="Q273" t="str">
        <f t="shared" ref="Q273:Q283" si="169">$AE$5</f>
        <v/>
      </c>
      <c r="R273" t="str">
        <f t="shared" ref="R273:R283" si="170">$AI$5</f>
        <v/>
      </c>
      <c r="S273" t="str">
        <f t="shared" ref="S273:S283" si="171">$AM$5</f>
        <v/>
      </c>
      <c r="T273" t="str">
        <f t="shared" ref="T273:T283" si="172">$AN$5</f>
        <v/>
      </c>
      <c r="U273" t="str">
        <f t="shared" ref="U273:U283" si="173">$AO$5</f>
        <v/>
      </c>
      <c r="V273" t="str">
        <f t="shared" ref="V273:V283" si="174">$AR$5</f>
        <v/>
      </c>
      <c r="W273">
        <f t="shared" ref="W273:W283" si="175">AE273</f>
        <v>0</v>
      </c>
      <c r="X273" t="str">
        <f t="shared" ref="X273:X283" si="176">AG273</f>
        <v/>
      </c>
      <c r="Y273" t="str">
        <f t="shared" ref="Y273:Y283" si="177">AI273</f>
        <v/>
      </c>
      <c r="Z273" t="str">
        <f t="shared" ref="Z273:Z283" si="178">AK273</f>
        <v/>
      </c>
      <c r="AA273" t="str">
        <f t="shared" ref="AA273:AA283" si="179">AO273</f>
        <v/>
      </c>
      <c r="AB273" t="str">
        <f>IF(AE273&lt;&gt;"",VLOOKUP(C273,Hulpblad!B:D,3,0),"")</f>
        <v/>
      </c>
      <c r="AC273" s="4" t="str">
        <f t="shared" ref="AC273:AC283" si="180">AN273</f>
        <v/>
      </c>
      <c r="AD273" t="str">
        <f t="shared" ref="AD273:AD283" si="181">AP273</f>
        <v/>
      </c>
      <c r="AE273" s="27"/>
      <c r="AF273" s="12"/>
      <c r="AG273" s="74" t="str">
        <f>IF($AE273&lt;&gt;"",IF(ISNA(VLOOKUP($AE273,'Alle Teamleden'!Y:AC,2,0)),"N/A",VLOOKUP($AE273,'Alle Teamleden'!Y:AC,2,0)),"")</f>
        <v/>
      </c>
      <c r="AH273" s="75"/>
      <c r="AI273" s="76" t="str">
        <f>IF($AE273&lt;&gt;"",IF(ISNA(VLOOKUP($AE273,'Alle Teamleden'!Y:AC,3,0)),"N/A",VLOOKUP($AE273,'Alle Teamleden'!Y:AC,3,0)),"")</f>
        <v/>
      </c>
      <c r="AJ273" s="76"/>
      <c r="AK273" s="74" t="str">
        <f>IF($AE273&lt;&gt;"",IF(ISNA(VLOOKUP($AE273,'Alle Teamleden'!Y:AC,4,0)),"N/A",VLOOKUP($AE273,'Alle Teamleden'!Y:AC,4,0)),"")</f>
        <v/>
      </c>
      <c r="AL273" s="77"/>
      <c r="AM273" s="75"/>
      <c r="AN273" s="15" t="str">
        <f>IF($AE273&lt;&gt;"",IF(ISNA(VLOOKUP(AV273,Gemiddelde!A:D,4,0)),"N/B",VLOOKUP(AV273,Gemiddelde!A:D,4,0)),"")</f>
        <v/>
      </c>
      <c r="AO273" s="15" t="str">
        <f>IF($AE273&lt;&gt;"",IF(ISNA(VLOOKUP(AV273,Gemiddelde!A:E,5,0)),"N/B",IF(VLOOKUP(AV273,Gemiddelde!A:E,5,0)=0,AN273,VLOOKUP(AV273,Gemiddelde!A:E,5,0))),"")</f>
        <v/>
      </c>
      <c r="AP273" s="11" t="str">
        <f>IF($AE273&lt;&gt;"",IF(ISNA(VLOOKUP($AE273,'Alle Teamleden'!Y:AD,5,0)),"N/A",VLOOKUP($AE273,'Alle Teamleden'!Y:AD,5,0)),"")</f>
        <v/>
      </c>
      <c r="AQ273" s="57"/>
      <c r="AR273" s="58"/>
      <c r="AS273" s="58"/>
      <c r="AT273" s="58"/>
      <c r="AU273" s="59"/>
      <c r="AV273" t="str">
        <f>AE273&amp;AV271</f>
        <v xml:space="preserve"> </v>
      </c>
    </row>
    <row r="274" spans="2:48" x14ac:dyDescent="0.2">
      <c r="B274" t="str">
        <f>AI266&amp;" "&amp;AE266</f>
        <v xml:space="preserve"> </v>
      </c>
      <c r="C274">
        <f>AE266</f>
        <v>0</v>
      </c>
      <c r="D274" t="str">
        <f>$AH$3&amp;" "&amp;$AG266</f>
        <v xml:space="preserve"> </v>
      </c>
      <c r="E274">
        <f>AE269</f>
        <v>0</v>
      </c>
      <c r="F274" t="str">
        <f>AG269</f>
        <v/>
      </c>
      <c r="G274" t="str">
        <f>AI269</f>
        <v/>
      </c>
      <c r="H274" t="str">
        <f>AK269</f>
        <v/>
      </c>
      <c r="I274" t="str">
        <f>AN269</f>
        <v/>
      </c>
      <c r="J274" t="str">
        <f>AR269</f>
        <v/>
      </c>
      <c r="K274" t="str">
        <f>AK266</f>
        <v/>
      </c>
      <c r="L274" t="s">
        <v>46</v>
      </c>
      <c r="M274" t="str">
        <f>AM266</f>
        <v/>
      </c>
      <c r="N274" t="e">
        <f>VLOOKUP(D274,'Alle Teamleden'!F:P,11,0)</f>
        <v>#N/A</v>
      </c>
      <c r="O274">
        <f t="shared" si="168"/>
        <v>0</v>
      </c>
      <c r="P274" t="e">
        <f>VLOOKUP(O274,'Alle Teamleden'!Q:R,2,0)</f>
        <v>#N/A</v>
      </c>
      <c r="Q274" t="str">
        <f t="shared" si="169"/>
        <v/>
      </c>
      <c r="R274" t="str">
        <f t="shared" si="170"/>
        <v/>
      </c>
      <c r="S274" t="str">
        <f t="shared" si="171"/>
        <v/>
      </c>
      <c r="T274" t="str">
        <f t="shared" si="172"/>
        <v/>
      </c>
      <c r="U274" t="str">
        <f t="shared" si="173"/>
        <v/>
      </c>
      <c r="V274" t="str">
        <f t="shared" si="174"/>
        <v/>
      </c>
      <c r="W274">
        <f t="shared" si="175"/>
        <v>0</v>
      </c>
      <c r="X274" t="str">
        <f t="shared" si="176"/>
        <v/>
      </c>
      <c r="Y274" t="str">
        <f t="shared" si="177"/>
        <v/>
      </c>
      <c r="Z274" t="str">
        <f t="shared" si="178"/>
        <v/>
      </c>
      <c r="AA274" t="str">
        <f t="shared" si="179"/>
        <v/>
      </c>
      <c r="AB274" t="str">
        <f>IF(AE274&lt;&gt;"",VLOOKUP(C274,Hulpblad!B:D,3,0),"")</f>
        <v/>
      </c>
      <c r="AC274" s="4" t="str">
        <f t="shared" si="180"/>
        <v/>
      </c>
      <c r="AD274" t="str">
        <f t="shared" si="181"/>
        <v/>
      </c>
      <c r="AE274" s="27"/>
      <c r="AF274" s="12"/>
      <c r="AG274" s="74" t="str">
        <f>IF($AE274&lt;&gt;"",IF(ISNA(VLOOKUP($AE274,'Alle Teamleden'!Y:AC,2,0)),"N/A",VLOOKUP($AE274,'Alle Teamleden'!Y:AC,2,0)),"")</f>
        <v/>
      </c>
      <c r="AH274" s="75"/>
      <c r="AI274" s="76" t="str">
        <f>IF($AE274&lt;&gt;"",IF(ISNA(VLOOKUP($AE274,'Alle Teamleden'!Y:AC,3,0)),"N/A",VLOOKUP($AE274,'Alle Teamleden'!Y:AC,3,0)),"")</f>
        <v/>
      </c>
      <c r="AJ274" s="76"/>
      <c r="AK274" s="74" t="str">
        <f>IF($AE274&lt;&gt;"",IF(ISNA(VLOOKUP($AE274,'Alle Teamleden'!Y:AC,4,0)),"N/A",VLOOKUP($AE274,'Alle Teamleden'!Y:AC,4,0)),"")</f>
        <v/>
      </c>
      <c r="AL274" s="77"/>
      <c r="AM274" s="75"/>
      <c r="AN274" s="15" t="str">
        <f>IF($AE274&lt;&gt;"",IF(ISNA(VLOOKUP(AV274,Gemiddelde!A:D,4,0)),"N/B",VLOOKUP(AV274,Gemiddelde!A:D,4,0)),"")</f>
        <v/>
      </c>
      <c r="AO274" s="15" t="str">
        <f>IF($AE274&lt;&gt;"",IF(ISNA(VLOOKUP(AV274,Gemiddelde!A:E,5,0)),"N/B",IF(VLOOKUP(AV274,Gemiddelde!A:E,5,0)=0,AN274,VLOOKUP(AV274,Gemiddelde!A:E,5,0))),"")</f>
        <v/>
      </c>
      <c r="AP274" s="11" t="str">
        <f>IF($AE274&lt;&gt;"",IF(ISNA(VLOOKUP($AE274,'Alle Teamleden'!Y:AD,5,0)),"N/A",VLOOKUP($AE274,'Alle Teamleden'!Y:AD,5,0)),"")</f>
        <v/>
      </c>
      <c r="AQ274" s="57"/>
      <c r="AR274" s="58"/>
      <c r="AS274" s="58"/>
      <c r="AT274" s="58"/>
      <c r="AU274" s="59"/>
      <c r="AV274" t="str">
        <f>AE274&amp;AV271</f>
        <v xml:space="preserve"> </v>
      </c>
    </row>
    <row r="275" spans="2:48" x14ac:dyDescent="0.2">
      <c r="B275" t="str">
        <f>AI266&amp;" "&amp;AE266</f>
        <v xml:space="preserve"> </v>
      </c>
      <c r="C275">
        <f>AE266</f>
        <v>0</v>
      </c>
      <c r="D275" t="str">
        <f>$AH$3&amp;" "&amp;$AG266</f>
        <v xml:space="preserve"> </v>
      </c>
      <c r="E275">
        <f>AE269</f>
        <v>0</v>
      </c>
      <c r="F275" t="str">
        <f>AG269</f>
        <v/>
      </c>
      <c r="G275" t="str">
        <f>AI269</f>
        <v/>
      </c>
      <c r="H275" t="str">
        <f>AK269</f>
        <v/>
      </c>
      <c r="I275" t="str">
        <f>AN269</f>
        <v/>
      </c>
      <c r="J275" t="str">
        <f>AR269</f>
        <v/>
      </c>
      <c r="K275" t="str">
        <f>AK266</f>
        <v/>
      </c>
      <c r="L275" t="s">
        <v>46</v>
      </c>
      <c r="M275" t="str">
        <f>AM266</f>
        <v/>
      </c>
      <c r="N275" t="e">
        <f>VLOOKUP(D275,'Alle Teamleden'!F:P,11,0)</f>
        <v>#N/A</v>
      </c>
      <c r="O275">
        <f t="shared" si="168"/>
        <v>0</v>
      </c>
      <c r="P275" t="e">
        <f>VLOOKUP(O275,'Alle Teamleden'!Q:R,2,0)</f>
        <v>#N/A</v>
      </c>
      <c r="Q275" t="str">
        <f t="shared" si="169"/>
        <v/>
      </c>
      <c r="R275" t="str">
        <f t="shared" si="170"/>
        <v/>
      </c>
      <c r="S275" t="str">
        <f t="shared" si="171"/>
        <v/>
      </c>
      <c r="T275" t="str">
        <f t="shared" si="172"/>
        <v/>
      </c>
      <c r="U275" t="str">
        <f t="shared" si="173"/>
        <v/>
      </c>
      <c r="V275" t="str">
        <f t="shared" si="174"/>
        <v/>
      </c>
      <c r="W275">
        <f t="shared" si="175"/>
        <v>0</v>
      </c>
      <c r="X275" t="str">
        <f t="shared" si="176"/>
        <v/>
      </c>
      <c r="Y275" t="str">
        <f t="shared" si="177"/>
        <v/>
      </c>
      <c r="Z275" t="str">
        <f t="shared" si="178"/>
        <v/>
      </c>
      <c r="AA275" t="str">
        <f t="shared" si="179"/>
        <v/>
      </c>
      <c r="AB275" t="str">
        <f>IF(AE275&lt;&gt;"",VLOOKUP(C275,Hulpblad!B:D,3,0),"")</f>
        <v/>
      </c>
      <c r="AC275" s="4" t="str">
        <f t="shared" si="180"/>
        <v/>
      </c>
      <c r="AD275" t="str">
        <f t="shared" si="181"/>
        <v/>
      </c>
      <c r="AE275" s="27"/>
      <c r="AF275" s="12"/>
      <c r="AG275" s="74" t="str">
        <f>IF($AE275&lt;&gt;"",IF(ISNA(VLOOKUP($AE275,'Alle Teamleden'!Y:AC,2,0)),"N/A",VLOOKUP($AE275,'Alle Teamleden'!Y:AC,2,0)),"")</f>
        <v/>
      </c>
      <c r="AH275" s="75"/>
      <c r="AI275" s="76" t="str">
        <f>IF($AE275&lt;&gt;"",IF(ISNA(VLOOKUP($AE275,'Alle Teamleden'!Y:AC,3,0)),"N/A",VLOOKUP($AE275,'Alle Teamleden'!Y:AC,3,0)),"")</f>
        <v/>
      </c>
      <c r="AJ275" s="76"/>
      <c r="AK275" s="74" t="str">
        <f>IF($AE275&lt;&gt;"",IF(ISNA(VLOOKUP($AE275,'Alle Teamleden'!Y:AC,4,0)),"N/A",VLOOKUP($AE275,'Alle Teamleden'!Y:AC,4,0)),"")</f>
        <v/>
      </c>
      <c r="AL275" s="77"/>
      <c r="AM275" s="75"/>
      <c r="AN275" s="15" t="str">
        <f>IF($AE275&lt;&gt;"",IF(ISNA(VLOOKUP(AV275,Gemiddelde!A:D,4,0)),"N/B",VLOOKUP(AV275,Gemiddelde!A:D,4,0)),"")</f>
        <v/>
      </c>
      <c r="AO275" s="15" t="str">
        <f>IF($AE275&lt;&gt;"",IF(ISNA(VLOOKUP(AV275,Gemiddelde!A:E,5,0)),"N/B",IF(VLOOKUP(AV275,Gemiddelde!A:E,5,0)=0,AN275,VLOOKUP(AV275,Gemiddelde!A:E,5,0))),"")</f>
        <v/>
      </c>
      <c r="AP275" s="11" t="str">
        <f>IF($AE275&lt;&gt;"",IF(ISNA(VLOOKUP($AE275,'Alle Teamleden'!Y:AD,5,0)),"N/A",VLOOKUP($AE275,'Alle Teamleden'!Y:AD,5,0)),"")</f>
        <v/>
      </c>
      <c r="AQ275" s="57"/>
      <c r="AR275" s="58"/>
      <c r="AS275" s="58"/>
      <c r="AT275" s="58"/>
      <c r="AU275" s="59"/>
      <c r="AV275" t="str">
        <f>AE275&amp;AV271</f>
        <v xml:space="preserve"> </v>
      </c>
    </row>
    <row r="276" spans="2:48" x14ac:dyDescent="0.2">
      <c r="B276" t="str">
        <f>AI266&amp;" "&amp;AE266</f>
        <v xml:space="preserve"> </v>
      </c>
      <c r="C276">
        <f>AE266</f>
        <v>0</v>
      </c>
      <c r="D276" t="str">
        <f>$AH$3&amp;" "&amp;$AG266</f>
        <v xml:space="preserve"> </v>
      </c>
      <c r="E276">
        <f>AE269</f>
        <v>0</v>
      </c>
      <c r="F276" t="str">
        <f>AG269</f>
        <v/>
      </c>
      <c r="G276" t="str">
        <f>AI269</f>
        <v/>
      </c>
      <c r="H276" t="str">
        <f>AK269</f>
        <v/>
      </c>
      <c r="I276" t="str">
        <f>AN269</f>
        <v/>
      </c>
      <c r="J276" t="str">
        <f>AR269</f>
        <v/>
      </c>
      <c r="K276" t="str">
        <f>AK266</f>
        <v/>
      </c>
      <c r="L276" t="s">
        <v>46</v>
      </c>
      <c r="M276" t="str">
        <f>AM266</f>
        <v/>
      </c>
      <c r="N276" t="e">
        <f>VLOOKUP(D276,'Alle Teamleden'!F:P,11,0)</f>
        <v>#N/A</v>
      </c>
      <c r="O276">
        <f t="shared" si="168"/>
        <v>0</v>
      </c>
      <c r="P276" t="e">
        <f>VLOOKUP(O276,'Alle Teamleden'!Q:R,2,0)</f>
        <v>#N/A</v>
      </c>
      <c r="Q276" t="str">
        <f t="shared" si="169"/>
        <v/>
      </c>
      <c r="R276" t="str">
        <f t="shared" si="170"/>
        <v/>
      </c>
      <c r="S276" t="str">
        <f t="shared" si="171"/>
        <v/>
      </c>
      <c r="T276" t="str">
        <f t="shared" si="172"/>
        <v/>
      </c>
      <c r="U276" t="str">
        <f t="shared" si="173"/>
        <v/>
      </c>
      <c r="V276" t="str">
        <f t="shared" si="174"/>
        <v/>
      </c>
      <c r="W276">
        <f t="shared" si="175"/>
        <v>0</v>
      </c>
      <c r="X276" t="str">
        <f t="shared" si="176"/>
        <v/>
      </c>
      <c r="Y276" t="str">
        <f t="shared" si="177"/>
        <v/>
      </c>
      <c r="Z276" t="str">
        <f t="shared" si="178"/>
        <v/>
      </c>
      <c r="AA276" t="str">
        <f t="shared" si="179"/>
        <v/>
      </c>
      <c r="AB276" t="str">
        <f>IF(AE276&lt;&gt;"",VLOOKUP(C276,Hulpblad!B:D,3,0),"")</f>
        <v/>
      </c>
      <c r="AC276" s="4" t="str">
        <f t="shared" si="180"/>
        <v/>
      </c>
      <c r="AD276" t="str">
        <f t="shared" si="181"/>
        <v/>
      </c>
      <c r="AE276" s="27"/>
      <c r="AF276" s="12"/>
      <c r="AG276" s="74" t="str">
        <f>IF($AE276&lt;&gt;"",IF(ISNA(VLOOKUP($AE276,'Alle Teamleden'!Y:AC,2,0)),"N/A",VLOOKUP($AE276,'Alle Teamleden'!Y:AC,2,0)),"")</f>
        <v/>
      </c>
      <c r="AH276" s="75"/>
      <c r="AI276" s="76" t="str">
        <f>IF($AE276&lt;&gt;"",IF(ISNA(VLOOKUP($AE276,'Alle Teamleden'!Y:AC,3,0)),"N/A",VLOOKUP($AE276,'Alle Teamleden'!Y:AC,3,0)),"")</f>
        <v/>
      </c>
      <c r="AJ276" s="76"/>
      <c r="AK276" s="74" t="str">
        <f>IF($AE276&lt;&gt;"",IF(ISNA(VLOOKUP($AE276,'Alle Teamleden'!Y:AC,4,0)),"N/A",VLOOKUP($AE276,'Alle Teamleden'!Y:AC,4,0)),"")</f>
        <v/>
      </c>
      <c r="AL276" s="77"/>
      <c r="AM276" s="75"/>
      <c r="AN276" s="15" t="str">
        <f>IF($AE276&lt;&gt;"",IF(ISNA(VLOOKUP(AV276,Gemiddelde!A:D,4,0)),"N/B",VLOOKUP(AV276,Gemiddelde!A:D,4,0)),"")</f>
        <v/>
      </c>
      <c r="AO276" s="15" t="str">
        <f>IF($AE276&lt;&gt;"",IF(ISNA(VLOOKUP(AV276,Gemiddelde!A:E,5,0)),"N/B",IF(VLOOKUP(AV276,Gemiddelde!A:E,5,0)=0,AN276,VLOOKUP(AV276,Gemiddelde!A:E,5,0))),"")</f>
        <v/>
      </c>
      <c r="AP276" s="11" t="str">
        <f>IF($AE276&lt;&gt;"",IF(ISNA(VLOOKUP($AE276,'Alle Teamleden'!Y:AD,5,0)),"N/A",VLOOKUP($AE276,'Alle Teamleden'!Y:AD,5,0)),"")</f>
        <v/>
      </c>
      <c r="AQ276" s="57"/>
      <c r="AR276" s="58"/>
      <c r="AS276" s="58"/>
      <c r="AT276" s="58"/>
      <c r="AU276" s="59"/>
      <c r="AV276" t="str">
        <f>AE276&amp;AV271</f>
        <v xml:space="preserve"> </v>
      </c>
    </row>
    <row r="277" spans="2:48" x14ac:dyDescent="0.2">
      <c r="B277" t="str">
        <f>AI266&amp;" "&amp;AE266</f>
        <v xml:space="preserve"> </v>
      </c>
      <c r="C277">
        <f>AE266</f>
        <v>0</v>
      </c>
      <c r="D277" t="str">
        <f>$AH$3&amp;" "&amp;$AG266</f>
        <v xml:space="preserve"> </v>
      </c>
      <c r="E277">
        <f>AE269</f>
        <v>0</v>
      </c>
      <c r="F277" t="str">
        <f>AG269</f>
        <v/>
      </c>
      <c r="G277" t="str">
        <f>AI269</f>
        <v/>
      </c>
      <c r="H277" t="str">
        <f>AK269</f>
        <v/>
      </c>
      <c r="I277" t="str">
        <f>AN269</f>
        <v/>
      </c>
      <c r="J277" t="str">
        <f>AR269</f>
        <v/>
      </c>
      <c r="K277" t="str">
        <f>AK266</f>
        <v/>
      </c>
      <c r="L277" t="s">
        <v>46</v>
      </c>
      <c r="M277" t="str">
        <f>AM266</f>
        <v/>
      </c>
      <c r="N277" t="e">
        <f>VLOOKUP(D277,'Alle Teamleden'!F:P,11,0)</f>
        <v>#N/A</v>
      </c>
      <c r="O277">
        <f t="shared" si="168"/>
        <v>0</v>
      </c>
      <c r="P277" t="e">
        <f>VLOOKUP(O277,'Alle Teamleden'!Q:R,2,0)</f>
        <v>#N/A</v>
      </c>
      <c r="Q277" t="str">
        <f t="shared" si="169"/>
        <v/>
      </c>
      <c r="R277" t="str">
        <f t="shared" si="170"/>
        <v/>
      </c>
      <c r="S277" t="str">
        <f t="shared" si="171"/>
        <v/>
      </c>
      <c r="T277" t="str">
        <f t="shared" si="172"/>
        <v/>
      </c>
      <c r="U277" t="str">
        <f t="shared" si="173"/>
        <v/>
      </c>
      <c r="V277" t="str">
        <f t="shared" si="174"/>
        <v/>
      </c>
      <c r="W277">
        <f t="shared" si="175"/>
        <v>0</v>
      </c>
      <c r="X277" t="str">
        <f t="shared" si="176"/>
        <v/>
      </c>
      <c r="Y277" t="str">
        <f t="shared" si="177"/>
        <v/>
      </c>
      <c r="Z277" t="str">
        <f t="shared" si="178"/>
        <v/>
      </c>
      <c r="AA277" t="str">
        <f t="shared" si="179"/>
        <v/>
      </c>
      <c r="AB277" t="str">
        <f>IF(AE277&lt;&gt;"",VLOOKUP(C277,Hulpblad!B:D,3,0),"")</f>
        <v/>
      </c>
      <c r="AC277" s="4" t="str">
        <f t="shared" si="180"/>
        <v/>
      </c>
      <c r="AD277" t="str">
        <f t="shared" si="181"/>
        <v/>
      </c>
      <c r="AE277" s="27"/>
      <c r="AF277" s="12"/>
      <c r="AG277" s="74" t="str">
        <f>IF($AE277&lt;&gt;"",IF(ISNA(VLOOKUP($AE277,'Alle Teamleden'!Y:AC,2,0)),"N/A",VLOOKUP($AE277,'Alle Teamleden'!Y:AC,2,0)),"")</f>
        <v/>
      </c>
      <c r="AH277" s="75"/>
      <c r="AI277" s="76" t="str">
        <f>IF($AE277&lt;&gt;"",IF(ISNA(VLOOKUP($AE277,'Alle Teamleden'!Y:AC,3,0)),"N/A",VLOOKUP($AE277,'Alle Teamleden'!Y:AC,3,0)),"")</f>
        <v/>
      </c>
      <c r="AJ277" s="76"/>
      <c r="AK277" s="74" t="str">
        <f>IF($AE277&lt;&gt;"",IF(ISNA(VLOOKUP($AE277,'Alle Teamleden'!Y:AC,4,0)),"N/A",VLOOKUP($AE277,'Alle Teamleden'!Y:AC,4,0)),"")</f>
        <v/>
      </c>
      <c r="AL277" s="77"/>
      <c r="AM277" s="75"/>
      <c r="AN277" s="15" t="str">
        <f>IF($AE277&lt;&gt;"",IF(ISNA(VLOOKUP(AV277,Gemiddelde!A:D,4,0)),"N/B",VLOOKUP(AV277,Gemiddelde!A:D,4,0)),"")</f>
        <v/>
      </c>
      <c r="AO277" s="15" t="str">
        <f>IF($AE277&lt;&gt;"",IF(ISNA(VLOOKUP(AV277,Gemiddelde!A:E,5,0)),"N/B",IF(VLOOKUP(AV277,Gemiddelde!A:E,5,0)=0,AN277,VLOOKUP(AV277,Gemiddelde!A:E,5,0))),"")</f>
        <v/>
      </c>
      <c r="AP277" s="11" t="str">
        <f>IF($AE277&lt;&gt;"",IF(ISNA(VLOOKUP($AE277,'Alle Teamleden'!Y:AD,5,0)),"N/A",VLOOKUP($AE277,'Alle Teamleden'!Y:AD,5,0)),"")</f>
        <v/>
      </c>
      <c r="AQ277" s="57"/>
      <c r="AR277" s="58"/>
      <c r="AS277" s="58"/>
      <c r="AT277" s="58"/>
      <c r="AU277" s="59"/>
      <c r="AV277" t="str">
        <f>AE277&amp;AV271</f>
        <v xml:space="preserve"> </v>
      </c>
    </row>
    <row r="278" spans="2:48" x14ac:dyDescent="0.2">
      <c r="B278" t="str">
        <f>AI266&amp;" "&amp;AE266</f>
        <v xml:space="preserve"> </v>
      </c>
      <c r="C278">
        <f>AE266</f>
        <v>0</v>
      </c>
      <c r="D278" t="str">
        <f>$AH$3&amp;" "&amp;$AG266</f>
        <v xml:space="preserve"> </v>
      </c>
      <c r="E278">
        <f>AE269</f>
        <v>0</v>
      </c>
      <c r="F278" t="str">
        <f>AG269</f>
        <v/>
      </c>
      <c r="G278" t="str">
        <f>AI269</f>
        <v/>
      </c>
      <c r="H278" t="str">
        <f>AK269</f>
        <v/>
      </c>
      <c r="I278" t="str">
        <f>AN269</f>
        <v/>
      </c>
      <c r="J278" t="str">
        <f>AR269</f>
        <v/>
      </c>
      <c r="K278" t="str">
        <f>AK266</f>
        <v/>
      </c>
      <c r="L278" t="s">
        <v>46</v>
      </c>
      <c r="M278" t="str">
        <f>AM266</f>
        <v/>
      </c>
      <c r="N278" t="e">
        <f>VLOOKUP(D278,'Alle Teamleden'!F:P,11,0)</f>
        <v>#N/A</v>
      </c>
      <c r="O278">
        <f t="shared" si="168"/>
        <v>0</v>
      </c>
      <c r="P278" t="e">
        <f>VLOOKUP(O278,'Alle Teamleden'!Q:R,2,0)</f>
        <v>#N/A</v>
      </c>
      <c r="Q278" t="str">
        <f t="shared" si="169"/>
        <v/>
      </c>
      <c r="R278" t="str">
        <f t="shared" si="170"/>
        <v/>
      </c>
      <c r="S278" t="str">
        <f t="shared" si="171"/>
        <v/>
      </c>
      <c r="T278" t="str">
        <f t="shared" si="172"/>
        <v/>
      </c>
      <c r="U278" t="str">
        <f t="shared" si="173"/>
        <v/>
      </c>
      <c r="V278" t="str">
        <f t="shared" si="174"/>
        <v/>
      </c>
      <c r="W278">
        <f t="shared" si="175"/>
        <v>0</v>
      </c>
      <c r="X278" t="str">
        <f t="shared" si="176"/>
        <v/>
      </c>
      <c r="Y278" t="str">
        <f t="shared" si="177"/>
        <v/>
      </c>
      <c r="Z278" t="str">
        <f t="shared" si="178"/>
        <v/>
      </c>
      <c r="AA278" t="str">
        <f t="shared" si="179"/>
        <v/>
      </c>
      <c r="AB278" t="str">
        <f>IF(AE278&lt;&gt;"",VLOOKUP(C278,Hulpblad!B:D,3,0),"")</f>
        <v/>
      </c>
      <c r="AC278" s="4" t="str">
        <f t="shared" si="180"/>
        <v/>
      </c>
      <c r="AD278" t="str">
        <f t="shared" si="181"/>
        <v/>
      </c>
      <c r="AE278" s="27"/>
      <c r="AF278" s="12"/>
      <c r="AG278" s="74" t="str">
        <f>IF($AE278&lt;&gt;"",IF(ISNA(VLOOKUP($AE278,'Alle Teamleden'!Y:AC,2,0)),"N/A",VLOOKUP($AE278,'Alle Teamleden'!Y:AC,2,0)),"")</f>
        <v/>
      </c>
      <c r="AH278" s="75"/>
      <c r="AI278" s="76" t="str">
        <f>IF($AE278&lt;&gt;"",IF(ISNA(VLOOKUP($AE278,'Alle Teamleden'!Y:AC,3,0)),"N/A",VLOOKUP($AE278,'Alle Teamleden'!Y:AC,3,0)),"")</f>
        <v/>
      </c>
      <c r="AJ278" s="76"/>
      <c r="AK278" s="74" t="str">
        <f>IF($AE278&lt;&gt;"",IF(ISNA(VLOOKUP($AE278,'Alle Teamleden'!Y:AC,4,0)),"N/A",VLOOKUP($AE278,'Alle Teamleden'!Y:AC,4,0)),"")</f>
        <v/>
      </c>
      <c r="AL278" s="77"/>
      <c r="AM278" s="75"/>
      <c r="AN278" s="15" t="str">
        <f>IF($AE278&lt;&gt;"",IF(ISNA(VLOOKUP(AV278,Gemiddelde!A:D,4,0)),"N/B",VLOOKUP(AV278,Gemiddelde!A:D,4,0)),"")</f>
        <v/>
      </c>
      <c r="AO278" s="15" t="str">
        <f>IF($AE278&lt;&gt;"",IF(ISNA(VLOOKUP(AV278,Gemiddelde!A:E,5,0)),"N/B",IF(VLOOKUP(AV278,Gemiddelde!A:E,5,0)=0,AN278,VLOOKUP(AV278,Gemiddelde!A:E,5,0))),"")</f>
        <v/>
      </c>
      <c r="AP278" s="11" t="str">
        <f>IF($AE278&lt;&gt;"",IF(ISNA(VLOOKUP($AE278,'Alle Teamleden'!Y:AD,5,0)),"N/A",VLOOKUP($AE278,'Alle Teamleden'!Y:AD,5,0)),"")</f>
        <v/>
      </c>
      <c r="AQ278" s="57"/>
      <c r="AR278" s="58"/>
      <c r="AS278" s="58"/>
      <c r="AT278" s="58"/>
      <c r="AU278" s="59"/>
      <c r="AV278" t="str">
        <f>AE278&amp;AV271</f>
        <v xml:space="preserve"> </v>
      </c>
    </row>
    <row r="279" spans="2:48" x14ac:dyDescent="0.2">
      <c r="B279" t="str">
        <f>AI266&amp;" "&amp;AE266</f>
        <v xml:space="preserve"> </v>
      </c>
      <c r="C279">
        <f>AE266</f>
        <v>0</v>
      </c>
      <c r="D279" t="str">
        <f>$AH$3&amp;" "&amp;$AG266</f>
        <v xml:space="preserve"> </v>
      </c>
      <c r="E279">
        <f>AE269</f>
        <v>0</v>
      </c>
      <c r="F279" t="str">
        <f>AG269</f>
        <v/>
      </c>
      <c r="G279" t="str">
        <f>AI269</f>
        <v/>
      </c>
      <c r="H279" t="str">
        <f>AK269</f>
        <v/>
      </c>
      <c r="I279" t="str">
        <f>AN269</f>
        <v/>
      </c>
      <c r="J279" t="str">
        <f>AR269</f>
        <v/>
      </c>
      <c r="K279" t="str">
        <f>AK266</f>
        <v/>
      </c>
      <c r="L279" t="s">
        <v>46</v>
      </c>
      <c r="M279" t="str">
        <f>AM266</f>
        <v/>
      </c>
      <c r="N279" t="e">
        <f>VLOOKUP(D279,'Alle Teamleden'!F:P,11,0)</f>
        <v>#N/A</v>
      </c>
      <c r="O279">
        <f t="shared" si="168"/>
        <v>0</v>
      </c>
      <c r="P279" t="e">
        <f>VLOOKUP(O279,'Alle Teamleden'!Q:R,2,0)</f>
        <v>#N/A</v>
      </c>
      <c r="Q279" t="str">
        <f t="shared" si="169"/>
        <v/>
      </c>
      <c r="R279" t="str">
        <f t="shared" si="170"/>
        <v/>
      </c>
      <c r="S279" t="str">
        <f t="shared" si="171"/>
        <v/>
      </c>
      <c r="T279" t="str">
        <f t="shared" si="172"/>
        <v/>
      </c>
      <c r="U279" t="str">
        <f t="shared" si="173"/>
        <v/>
      </c>
      <c r="V279" t="str">
        <f t="shared" si="174"/>
        <v/>
      </c>
      <c r="W279">
        <f t="shared" si="175"/>
        <v>0</v>
      </c>
      <c r="X279" t="str">
        <f t="shared" si="176"/>
        <v/>
      </c>
      <c r="Y279" t="str">
        <f t="shared" si="177"/>
        <v/>
      </c>
      <c r="Z279" t="str">
        <f t="shared" si="178"/>
        <v/>
      </c>
      <c r="AA279" t="str">
        <f t="shared" si="179"/>
        <v/>
      </c>
      <c r="AB279" t="str">
        <f>IF(AE279&lt;&gt;"",VLOOKUP(C279,Hulpblad!B:D,3,0),"")</f>
        <v/>
      </c>
      <c r="AC279" s="4" t="str">
        <f t="shared" si="180"/>
        <v/>
      </c>
      <c r="AD279" t="str">
        <f t="shared" si="181"/>
        <v/>
      </c>
      <c r="AE279" s="27"/>
      <c r="AF279" s="12"/>
      <c r="AG279" s="74" t="str">
        <f>IF($AE279&lt;&gt;"",IF(ISNA(VLOOKUP($AE279,'Alle Teamleden'!Y:AC,2,0)),"N/A",VLOOKUP($AE279,'Alle Teamleden'!Y:AC,2,0)),"")</f>
        <v/>
      </c>
      <c r="AH279" s="75"/>
      <c r="AI279" s="76" t="str">
        <f>IF($AE279&lt;&gt;"",IF(ISNA(VLOOKUP($AE279,'Alle Teamleden'!Y:AC,3,0)),"N/A",VLOOKUP($AE279,'Alle Teamleden'!Y:AC,3,0)),"")</f>
        <v/>
      </c>
      <c r="AJ279" s="76"/>
      <c r="AK279" s="74" t="str">
        <f>IF($AE279&lt;&gt;"",IF(ISNA(VLOOKUP($AE279,'Alle Teamleden'!Y:AC,4,0)),"N/A",VLOOKUP($AE279,'Alle Teamleden'!Y:AC,4,0)),"")</f>
        <v/>
      </c>
      <c r="AL279" s="77"/>
      <c r="AM279" s="75"/>
      <c r="AN279" s="15" t="str">
        <f>IF($AE279&lt;&gt;"",IF(ISNA(VLOOKUP(AV279,Gemiddelde!A:D,4,0)),"N/B",VLOOKUP(AV279,Gemiddelde!A:D,4,0)),"")</f>
        <v/>
      </c>
      <c r="AO279" s="15" t="str">
        <f>IF($AE279&lt;&gt;"",IF(ISNA(VLOOKUP(AV279,Gemiddelde!A:E,5,0)),"N/B",IF(VLOOKUP(AV279,Gemiddelde!A:E,5,0)=0,AN279,VLOOKUP(AV279,Gemiddelde!A:E,5,0))),"")</f>
        <v/>
      </c>
      <c r="AP279" s="11" t="str">
        <f>IF($AE279&lt;&gt;"",IF(ISNA(VLOOKUP($AE279,'Alle Teamleden'!Y:AD,5,0)),"N/A",VLOOKUP($AE279,'Alle Teamleden'!Y:AD,5,0)),"")</f>
        <v/>
      </c>
      <c r="AQ279" s="57"/>
      <c r="AR279" s="58"/>
      <c r="AS279" s="58"/>
      <c r="AT279" s="58"/>
      <c r="AU279" s="59"/>
      <c r="AV279" t="str">
        <f>AE279&amp;AV271</f>
        <v xml:space="preserve"> </v>
      </c>
    </row>
    <row r="280" spans="2:48" x14ac:dyDescent="0.2">
      <c r="B280" t="str">
        <f>AI266&amp;" "&amp;AE266</f>
        <v xml:space="preserve"> </v>
      </c>
      <c r="C280">
        <f>AE266</f>
        <v>0</v>
      </c>
      <c r="D280" t="str">
        <f>$AH$3&amp;" "&amp;$AG266</f>
        <v xml:space="preserve"> </v>
      </c>
      <c r="E280">
        <f>AE269</f>
        <v>0</v>
      </c>
      <c r="F280" t="str">
        <f>AG269</f>
        <v/>
      </c>
      <c r="G280" t="str">
        <f>AI269</f>
        <v/>
      </c>
      <c r="H280" t="str">
        <f>AK269</f>
        <v/>
      </c>
      <c r="I280" t="str">
        <f>AN269</f>
        <v/>
      </c>
      <c r="J280" t="str">
        <f>AR269</f>
        <v/>
      </c>
      <c r="K280" t="str">
        <f>AK266</f>
        <v/>
      </c>
      <c r="L280" t="s">
        <v>46</v>
      </c>
      <c r="M280" t="str">
        <f>AM266</f>
        <v/>
      </c>
      <c r="N280" t="e">
        <f>VLOOKUP(D280,'Alle Teamleden'!F:P,11,0)</f>
        <v>#N/A</v>
      </c>
      <c r="O280">
        <f t="shared" si="168"/>
        <v>0</v>
      </c>
      <c r="P280" t="e">
        <f>VLOOKUP(O280,'Alle Teamleden'!Q:R,2,0)</f>
        <v>#N/A</v>
      </c>
      <c r="Q280" t="str">
        <f t="shared" si="169"/>
        <v/>
      </c>
      <c r="R280" t="str">
        <f t="shared" si="170"/>
        <v/>
      </c>
      <c r="S280" t="str">
        <f t="shared" si="171"/>
        <v/>
      </c>
      <c r="T280" t="str">
        <f t="shared" si="172"/>
        <v/>
      </c>
      <c r="U280" t="str">
        <f t="shared" si="173"/>
        <v/>
      </c>
      <c r="V280" t="str">
        <f t="shared" si="174"/>
        <v/>
      </c>
      <c r="W280">
        <f t="shared" si="175"/>
        <v>0</v>
      </c>
      <c r="X280" t="str">
        <f t="shared" si="176"/>
        <v/>
      </c>
      <c r="Y280" t="str">
        <f t="shared" si="177"/>
        <v/>
      </c>
      <c r="Z280" t="str">
        <f t="shared" si="178"/>
        <v/>
      </c>
      <c r="AA280" t="str">
        <f t="shared" si="179"/>
        <v/>
      </c>
      <c r="AB280" t="str">
        <f>IF(AE280&lt;&gt;"",VLOOKUP(C280,Hulpblad!B:D,3,0),"")</f>
        <v/>
      </c>
      <c r="AC280" s="4" t="str">
        <f t="shared" si="180"/>
        <v/>
      </c>
      <c r="AD280" t="str">
        <f t="shared" si="181"/>
        <v/>
      </c>
      <c r="AE280" s="27"/>
      <c r="AF280" s="12"/>
      <c r="AG280" s="74" t="str">
        <f>IF($AE280&lt;&gt;"",IF(ISNA(VLOOKUP($AE280,'Alle Teamleden'!Y:AC,2,0)),"N/A",VLOOKUP($AE280,'Alle Teamleden'!Y:AC,2,0)),"")</f>
        <v/>
      </c>
      <c r="AH280" s="75"/>
      <c r="AI280" s="76" t="str">
        <f>IF($AE280&lt;&gt;"",IF(ISNA(VLOOKUP($AE280,'Alle Teamleden'!Y:AC,3,0)),"N/A",VLOOKUP($AE280,'Alle Teamleden'!Y:AC,3,0)),"")</f>
        <v/>
      </c>
      <c r="AJ280" s="76"/>
      <c r="AK280" s="74" t="str">
        <f>IF($AE280&lt;&gt;"",IF(ISNA(VLOOKUP($AE280,'Alle Teamleden'!Y:AC,4,0)),"N/A",VLOOKUP($AE280,'Alle Teamleden'!Y:AC,4,0)),"")</f>
        <v/>
      </c>
      <c r="AL280" s="77"/>
      <c r="AM280" s="75"/>
      <c r="AN280" s="15" t="str">
        <f>IF($AE280&lt;&gt;"",IF(ISNA(VLOOKUP(AV280,Gemiddelde!A:D,4,0)),"N/B",VLOOKUP(AV280,Gemiddelde!A:D,4,0)),"")</f>
        <v/>
      </c>
      <c r="AO280" s="15" t="str">
        <f>IF($AE280&lt;&gt;"",IF(ISNA(VLOOKUP(AV280,Gemiddelde!A:E,5,0)),"N/B",IF(VLOOKUP(AV280,Gemiddelde!A:E,5,0)=0,AN280,VLOOKUP(AV280,Gemiddelde!A:E,5,0))),"")</f>
        <v/>
      </c>
      <c r="AP280" s="11" t="str">
        <f>IF($AE280&lt;&gt;"",IF(ISNA(VLOOKUP($AE280,'Alle Teamleden'!Y:AD,5,0)),"N/A",VLOOKUP($AE280,'Alle Teamleden'!Y:AD,5,0)),"")</f>
        <v/>
      </c>
      <c r="AQ280" s="57"/>
      <c r="AR280" s="58"/>
      <c r="AS280" s="58"/>
      <c r="AT280" s="58"/>
      <c r="AU280" s="59"/>
      <c r="AV280" t="str">
        <f>AE280&amp;AV271</f>
        <v xml:space="preserve"> </v>
      </c>
    </row>
    <row r="281" spans="2:48" x14ac:dyDescent="0.2">
      <c r="B281" t="str">
        <f>AI266&amp;" "&amp;AE266</f>
        <v xml:space="preserve"> </v>
      </c>
      <c r="C281">
        <f>AE266</f>
        <v>0</v>
      </c>
      <c r="D281" t="str">
        <f>$AH$3&amp;" "&amp;$AG266</f>
        <v xml:space="preserve"> </v>
      </c>
      <c r="E281">
        <f>AE269</f>
        <v>0</v>
      </c>
      <c r="F281" t="str">
        <f>AG269</f>
        <v/>
      </c>
      <c r="G281" t="str">
        <f>AI269</f>
        <v/>
      </c>
      <c r="H281" t="str">
        <f>AK269</f>
        <v/>
      </c>
      <c r="I281" t="str">
        <f>AN269</f>
        <v/>
      </c>
      <c r="J281" t="str">
        <f>AR269</f>
        <v/>
      </c>
      <c r="K281" t="str">
        <f>AK266</f>
        <v/>
      </c>
      <c r="L281" t="s">
        <v>46</v>
      </c>
      <c r="M281" t="str">
        <f>AM266</f>
        <v/>
      </c>
      <c r="N281" t="e">
        <f>VLOOKUP(D281,'Alle Teamleden'!F:P,11,0)</f>
        <v>#N/A</v>
      </c>
      <c r="O281">
        <f t="shared" si="168"/>
        <v>0</v>
      </c>
      <c r="P281" t="e">
        <f>VLOOKUP(O281,'Alle Teamleden'!Q:R,2,0)</f>
        <v>#N/A</v>
      </c>
      <c r="Q281" t="str">
        <f t="shared" si="169"/>
        <v/>
      </c>
      <c r="R281" t="str">
        <f t="shared" si="170"/>
        <v/>
      </c>
      <c r="S281" t="str">
        <f t="shared" si="171"/>
        <v/>
      </c>
      <c r="T281" t="str">
        <f t="shared" si="172"/>
        <v/>
      </c>
      <c r="U281" t="str">
        <f t="shared" si="173"/>
        <v/>
      </c>
      <c r="V281" t="str">
        <f t="shared" si="174"/>
        <v/>
      </c>
      <c r="W281">
        <f t="shared" si="175"/>
        <v>0</v>
      </c>
      <c r="X281" t="str">
        <f t="shared" si="176"/>
        <v/>
      </c>
      <c r="Y281" t="str">
        <f t="shared" si="177"/>
        <v/>
      </c>
      <c r="Z281" t="str">
        <f t="shared" si="178"/>
        <v/>
      </c>
      <c r="AA281" t="str">
        <f t="shared" si="179"/>
        <v/>
      </c>
      <c r="AB281" t="str">
        <f>IF(AE281&lt;&gt;"",VLOOKUP(C281,Hulpblad!B:D,3,0),"")</f>
        <v/>
      </c>
      <c r="AC281" s="4" t="str">
        <f t="shared" si="180"/>
        <v/>
      </c>
      <c r="AD281" t="str">
        <f t="shared" si="181"/>
        <v/>
      </c>
      <c r="AE281" s="27"/>
      <c r="AF281" s="12"/>
      <c r="AG281" s="74" t="str">
        <f>IF($AE281&lt;&gt;"",IF(ISNA(VLOOKUP($AE281,'Alle Teamleden'!Y:AC,2,0)),"N/A",VLOOKUP($AE281,'Alle Teamleden'!Y:AC,2,0)),"")</f>
        <v/>
      </c>
      <c r="AH281" s="75"/>
      <c r="AI281" s="76" t="str">
        <f>IF($AE281&lt;&gt;"",IF(ISNA(VLOOKUP($AE281,'Alle Teamleden'!Y:AC,3,0)),"N/A",VLOOKUP($AE281,'Alle Teamleden'!Y:AC,3,0)),"")</f>
        <v/>
      </c>
      <c r="AJ281" s="76"/>
      <c r="AK281" s="74" t="str">
        <f>IF($AE281&lt;&gt;"",IF(ISNA(VLOOKUP($AE281,'Alle Teamleden'!Y:AC,4,0)),"N/A",VLOOKUP($AE281,'Alle Teamleden'!Y:AC,4,0)),"")</f>
        <v/>
      </c>
      <c r="AL281" s="77"/>
      <c r="AM281" s="75"/>
      <c r="AN281" s="15" t="str">
        <f>IF($AE281&lt;&gt;"",IF(ISNA(VLOOKUP(AV281,Gemiddelde!A:D,4,0)),"N/B",VLOOKUP(AV281,Gemiddelde!A:D,4,0)),"")</f>
        <v/>
      </c>
      <c r="AO281" s="15" t="str">
        <f>IF($AE281&lt;&gt;"",IF(ISNA(VLOOKUP(AV281,Gemiddelde!A:E,5,0)),"N/B",IF(VLOOKUP(AV281,Gemiddelde!A:E,5,0)=0,AN281,VLOOKUP(AV281,Gemiddelde!A:E,5,0))),"")</f>
        <v/>
      </c>
      <c r="AP281" s="11" t="str">
        <f>IF($AE281&lt;&gt;"",IF(ISNA(VLOOKUP($AE281,'Alle Teamleden'!Y:AD,5,0)),"N/A",VLOOKUP($AE281,'Alle Teamleden'!Y:AD,5,0)),"")</f>
        <v/>
      </c>
      <c r="AQ281" s="57"/>
      <c r="AR281" s="58"/>
      <c r="AS281" s="58"/>
      <c r="AT281" s="58"/>
      <c r="AU281" s="59"/>
      <c r="AV281" t="str">
        <f>AE281&amp;AV271</f>
        <v xml:space="preserve"> </v>
      </c>
    </row>
    <row r="282" spans="2:48" x14ac:dyDescent="0.2">
      <c r="B282" t="str">
        <f>AI266&amp;" "&amp;AE266</f>
        <v xml:space="preserve"> </v>
      </c>
      <c r="C282">
        <f>AE266</f>
        <v>0</v>
      </c>
      <c r="D282" t="str">
        <f>$AH$3&amp;" "&amp;$AG266</f>
        <v xml:space="preserve"> </v>
      </c>
      <c r="E282">
        <f>AE269</f>
        <v>0</v>
      </c>
      <c r="F282" t="str">
        <f>AG269</f>
        <v/>
      </c>
      <c r="G282" t="str">
        <f>AI269</f>
        <v/>
      </c>
      <c r="H282" t="str">
        <f>AK269</f>
        <v/>
      </c>
      <c r="I282" t="str">
        <f>AN269</f>
        <v/>
      </c>
      <c r="J282" t="str">
        <f>AR269</f>
        <v/>
      </c>
      <c r="K282" t="str">
        <f>AK266</f>
        <v/>
      </c>
      <c r="L282" t="s">
        <v>46</v>
      </c>
      <c r="M282" t="str">
        <f>AM266</f>
        <v/>
      </c>
      <c r="N282" t="e">
        <f>VLOOKUP(D282,'Alle Teamleden'!F:P,11,0)</f>
        <v>#N/A</v>
      </c>
      <c r="O282">
        <f t="shared" si="168"/>
        <v>0</v>
      </c>
      <c r="P282" t="e">
        <f>VLOOKUP(O282,'Alle Teamleden'!Q:R,2,0)</f>
        <v>#N/A</v>
      </c>
      <c r="Q282" t="str">
        <f t="shared" si="169"/>
        <v/>
      </c>
      <c r="R282" t="str">
        <f t="shared" si="170"/>
        <v/>
      </c>
      <c r="S282" t="str">
        <f t="shared" si="171"/>
        <v/>
      </c>
      <c r="T282" t="str">
        <f t="shared" si="172"/>
        <v/>
      </c>
      <c r="U282" t="str">
        <f t="shared" si="173"/>
        <v/>
      </c>
      <c r="V282" t="str">
        <f t="shared" si="174"/>
        <v/>
      </c>
      <c r="W282">
        <f t="shared" si="175"/>
        <v>0</v>
      </c>
      <c r="X282" t="str">
        <f t="shared" si="176"/>
        <v/>
      </c>
      <c r="Y282" t="str">
        <f t="shared" si="177"/>
        <v/>
      </c>
      <c r="Z282" t="str">
        <f t="shared" si="178"/>
        <v/>
      </c>
      <c r="AA282" t="str">
        <f t="shared" si="179"/>
        <v/>
      </c>
      <c r="AB282" t="str">
        <f>IF(AE282&lt;&gt;"",VLOOKUP(C282,Hulpblad!B:D,3,0),"")</f>
        <v/>
      </c>
      <c r="AC282" s="4" t="str">
        <f t="shared" si="180"/>
        <v/>
      </c>
      <c r="AD282" t="str">
        <f t="shared" si="181"/>
        <v/>
      </c>
      <c r="AE282" s="27"/>
      <c r="AF282" s="12"/>
      <c r="AG282" s="74" t="str">
        <f>IF($AE282&lt;&gt;"",IF(ISNA(VLOOKUP($AE282,'Alle Teamleden'!Y:AC,2,0)),"N/A",VLOOKUP($AE282,'Alle Teamleden'!Y:AC,2,0)),"")</f>
        <v/>
      </c>
      <c r="AH282" s="75"/>
      <c r="AI282" s="76" t="str">
        <f>IF($AE282&lt;&gt;"",IF(ISNA(VLOOKUP($AE282,'Alle Teamleden'!Y:AC,3,0)),"N/A",VLOOKUP($AE282,'Alle Teamleden'!Y:AC,3,0)),"")</f>
        <v/>
      </c>
      <c r="AJ282" s="76"/>
      <c r="AK282" s="74" t="str">
        <f>IF($AE282&lt;&gt;"",IF(ISNA(VLOOKUP($AE282,'Alle Teamleden'!Y:AC,4,0)),"N/A",VLOOKUP($AE282,'Alle Teamleden'!Y:AC,4,0)),"")</f>
        <v/>
      </c>
      <c r="AL282" s="77"/>
      <c r="AM282" s="75"/>
      <c r="AN282" s="15" t="str">
        <f>IF($AE282&lt;&gt;"",IF(ISNA(VLOOKUP(AV282,Gemiddelde!A:D,4,0)),"N/B",VLOOKUP(AV282,Gemiddelde!A:D,4,0)),"")</f>
        <v/>
      </c>
      <c r="AO282" s="15" t="str">
        <f>IF($AE282&lt;&gt;"",IF(ISNA(VLOOKUP(AV282,Gemiddelde!A:E,5,0)),"N/B",IF(VLOOKUP(AV282,Gemiddelde!A:E,5,0)=0,AN282,VLOOKUP(AV282,Gemiddelde!A:E,5,0))),"")</f>
        <v/>
      </c>
      <c r="AP282" s="11" t="str">
        <f>IF($AE282&lt;&gt;"",IF(ISNA(VLOOKUP($AE282,'Alle Teamleden'!Y:AD,5,0)),"N/A",VLOOKUP($AE282,'Alle Teamleden'!Y:AD,5,0)),"")</f>
        <v/>
      </c>
      <c r="AQ282" s="57"/>
      <c r="AR282" s="58"/>
      <c r="AS282" s="58"/>
      <c r="AT282" s="58"/>
      <c r="AU282" s="59"/>
      <c r="AV282" t="str">
        <f>AE282&amp;AV271</f>
        <v xml:space="preserve"> </v>
      </c>
    </row>
    <row r="283" spans="2:48" ht="13.5" thickBot="1" x14ac:dyDescent="0.25">
      <c r="B283" t="str">
        <f>AI266&amp;" "&amp;AE266</f>
        <v xml:space="preserve"> </v>
      </c>
      <c r="C283">
        <f>AE266</f>
        <v>0</v>
      </c>
      <c r="D283" t="str">
        <f>$AH$3&amp;" "&amp;$AG266</f>
        <v xml:space="preserve"> </v>
      </c>
      <c r="E283">
        <f>AE269</f>
        <v>0</v>
      </c>
      <c r="F283" t="str">
        <f>AG269</f>
        <v/>
      </c>
      <c r="G283" t="str">
        <f>AI269</f>
        <v/>
      </c>
      <c r="H283" t="str">
        <f>AK269</f>
        <v/>
      </c>
      <c r="I283" t="str">
        <f>AN269</f>
        <v/>
      </c>
      <c r="J283" t="str">
        <f>AR269</f>
        <v/>
      </c>
      <c r="K283" t="str">
        <f>AK266</f>
        <v/>
      </c>
      <c r="L283" t="s">
        <v>46</v>
      </c>
      <c r="M283" t="str">
        <f>AM266</f>
        <v/>
      </c>
      <c r="N283" t="e">
        <f>VLOOKUP(D283,'Alle Teamleden'!F:P,11,0)</f>
        <v>#N/A</v>
      </c>
      <c r="O283">
        <f t="shared" si="168"/>
        <v>0</v>
      </c>
      <c r="P283" t="e">
        <f>VLOOKUP(O283,'Alle Teamleden'!Q:R,2,0)</f>
        <v>#N/A</v>
      </c>
      <c r="Q283" t="str">
        <f t="shared" si="169"/>
        <v/>
      </c>
      <c r="R283" t="str">
        <f t="shared" si="170"/>
        <v/>
      </c>
      <c r="S283" t="str">
        <f t="shared" si="171"/>
        <v/>
      </c>
      <c r="T283" t="str">
        <f t="shared" si="172"/>
        <v/>
      </c>
      <c r="U283" t="str">
        <f t="shared" si="173"/>
        <v/>
      </c>
      <c r="V283" t="str">
        <f t="shared" si="174"/>
        <v/>
      </c>
      <c r="W283">
        <f t="shared" si="175"/>
        <v>0</v>
      </c>
      <c r="X283" t="str">
        <f t="shared" si="176"/>
        <v/>
      </c>
      <c r="Y283" t="str">
        <f t="shared" si="177"/>
        <v/>
      </c>
      <c r="Z283" t="str">
        <f t="shared" si="178"/>
        <v/>
      </c>
      <c r="AA283" t="str">
        <f t="shared" si="179"/>
        <v/>
      </c>
      <c r="AB283" t="str">
        <f>IF(AE283&lt;&gt;"",VLOOKUP(C283,Hulpblad!B:D,3,0),"")</f>
        <v/>
      </c>
      <c r="AC283" s="4" t="str">
        <f t="shared" si="180"/>
        <v/>
      </c>
      <c r="AD283" t="str">
        <f t="shared" si="181"/>
        <v/>
      </c>
      <c r="AE283" s="28"/>
      <c r="AF283" s="13"/>
      <c r="AG283" s="89" t="str">
        <f>IF($AE283&lt;&gt;"",IF(ISNA(VLOOKUP($AE283,'Alle Teamleden'!Y:AC,2,0)),"N/A",VLOOKUP($AE283,'Alle Teamleden'!Y:AC,2,0)),"")</f>
        <v/>
      </c>
      <c r="AH283" s="91"/>
      <c r="AI283" s="92" t="str">
        <f>IF($AE283&lt;&gt;"",IF(ISNA(VLOOKUP($AE283,'Alle Teamleden'!Y:AC,3,0)),"N/A",VLOOKUP($AE283,'Alle Teamleden'!Y:AC,3,0)),"")</f>
        <v/>
      </c>
      <c r="AJ283" s="92"/>
      <c r="AK283" s="89" t="str">
        <f>IF($AE283&lt;&gt;"",IF(ISNA(VLOOKUP($AE283,'Alle Teamleden'!Y:AC,4,0)),"N/A",VLOOKUP($AE283,'Alle Teamleden'!Y:AC,4,0)),"")</f>
        <v/>
      </c>
      <c r="AL283" s="90"/>
      <c r="AM283" s="91"/>
      <c r="AN283" s="42" t="str">
        <f>IF($AE283&lt;&gt;"",IF(ISNA(VLOOKUP(AV283,Gemiddelde!A:D,4,0)),"N/B",VLOOKUP(AV283,Gemiddelde!A:D,4,0)),"")</f>
        <v/>
      </c>
      <c r="AO283" s="42" t="str">
        <f>IF($AE283&lt;&gt;"",IF(ISNA(VLOOKUP(AV283,Gemiddelde!A:E,5,0)),"N/B",IF(VLOOKUP(AV283,Gemiddelde!A:E,5,0)=0,AN283,VLOOKUP(AV283,Gemiddelde!A:E,5,0))),"")</f>
        <v/>
      </c>
      <c r="AP283" s="14" t="str">
        <f>IF($AE283&lt;&gt;"",IF(ISNA(VLOOKUP($AE283,'Alle Teamleden'!Y:AD,5,0)),"N/A",VLOOKUP($AE283,'Alle Teamleden'!Y:AD,5,0)),"")</f>
        <v/>
      </c>
      <c r="AQ283" s="60"/>
      <c r="AR283" s="61"/>
      <c r="AS283" s="61"/>
      <c r="AT283" s="61"/>
      <c r="AU283" s="62"/>
      <c r="AV283" t="str">
        <f>AE283&amp;AV271</f>
        <v xml:space="preserve"> </v>
      </c>
    </row>
    <row r="284" spans="2:48" ht="13.5" thickBot="1" x14ac:dyDescent="0.25"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</row>
    <row r="285" spans="2:48" x14ac:dyDescent="0.2">
      <c r="AE285" s="79" t="s">
        <v>1202</v>
      </c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1"/>
    </row>
    <row r="286" spans="2:48" x14ac:dyDescent="0.2">
      <c r="AE286" s="82" t="s">
        <v>1203</v>
      </c>
      <c r="AF286" s="83"/>
      <c r="AG286" s="84" t="s">
        <v>1217</v>
      </c>
      <c r="AH286" s="83"/>
      <c r="AI286" s="85" t="s">
        <v>1227</v>
      </c>
      <c r="AJ286" s="86"/>
      <c r="AK286" s="85" t="s">
        <v>1212</v>
      </c>
      <c r="AL286" s="86"/>
      <c r="AM286" s="8" t="s">
        <v>1231</v>
      </c>
      <c r="AN286" s="9"/>
      <c r="AO286" s="85" t="s">
        <v>1223</v>
      </c>
      <c r="AP286" s="87"/>
      <c r="AQ286" s="87"/>
      <c r="AR286" s="87"/>
      <c r="AS286" s="87"/>
      <c r="AT286" s="87"/>
      <c r="AU286" s="88"/>
    </row>
    <row r="287" spans="2:48" x14ac:dyDescent="0.2">
      <c r="AE287" s="95"/>
      <c r="AF287" s="96"/>
      <c r="AG287" s="97"/>
      <c r="AH287" s="96"/>
      <c r="AI287" s="74" t="str">
        <f>IF($AE287&lt;&gt;"",VLOOKUP($AE287,Hulpblad!B:C,2,0),"")</f>
        <v/>
      </c>
      <c r="AJ287" s="75"/>
      <c r="AK287" s="93" t="str">
        <f>IF(AG287&lt;&gt;"",VLOOKUP(($AH$3&amp;" "&amp;AG287),'Alle Teamleden'!F:O,8,0),"")</f>
        <v/>
      </c>
      <c r="AL287" s="94"/>
      <c r="AM287" s="93" t="str">
        <f>IF(AG287&lt;&gt;"",VLOOKUP(($AH$3&amp;" "&amp;AG287),'Alle Teamleden'!F:O,10,0),"")</f>
        <v/>
      </c>
      <c r="AN287" s="94"/>
      <c r="AO287" s="97"/>
      <c r="AP287" s="127"/>
      <c r="AQ287" s="127"/>
      <c r="AR287" s="127"/>
      <c r="AS287" s="127"/>
      <c r="AT287" s="127"/>
      <c r="AU287" s="128"/>
    </row>
    <row r="288" spans="2:48" x14ac:dyDescent="0.2">
      <c r="AE288" s="107" t="s">
        <v>1204</v>
      </c>
      <c r="AF288" s="108"/>
      <c r="AG288" s="108"/>
      <c r="AH288" s="109"/>
      <c r="AI288" s="74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110"/>
    </row>
    <row r="289" spans="2:48" x14ac:dyDescent="0.2">
      <c r="AE289" s="72" t="s">
        <v>1205</v>
      </c>
      <c r="AF289" s="73"/>
      <c r="AG289" s="73" t="s">
        <v>1206</v>
      </c>
      <c r="AH289" s="73"/>
      <c r="AI289" s="73" t="s">
        <v>1208</v>
      </c>
      <c r="AJ289" s="73"/>
      <c r="AK289" s="73" t="s">
        <v>1207</v>
      </c>
      <c r="AL289" s="73"/>
      <c r="AM289" s="73"/>
      <c r="AN289" s="73" t="s">
        <v>1209</v>
      </c>
      <c r="AO289" s="73"/>
      <c r="AP289" s="73" t="s">
        <v>1210</v>
      </c>
      <c r="AQ289" s="73"/>
      <c r="AR289" s="111" t="s">
        <v>1211</v>
      </c>
      <c r="AS289" s="111"/>
      <c r="AT289" s="111"/>
      <c r="AU289" s="112"/>
    </row>
    <row r="290" spans="2:48" x14ac:dyDescent="0.2">
      <c r="AE290" s="27"/>
      <c r="AF290" s="41"/>
      <c r="AG290" s="76" t="str">
        <f>IF($AE290&lt;&gt;"",IF(ISNA(VLOOKUP($AE290,'Alle Teamleden'!G:L,2,0)),VLOOKUP($AE290,'Alle Teamleden'!Y:AB,2,0),VLOOKUP($AE290,'Alle Teamleden'!G:L,2,0)),"")</f>
        <v/>
      </c>
      <c r="AH290" s="76"/>
      <c r="AI290" s="76" t="str">
        <f>IF($AE290&lt;&gt;"",IF(ISNA(VLOOKUP($AE290,'Alle Teamleden'!G:L,3,0)),VLOOKUP($AE290,'Alle Teamleden'!Y:AB,3,0),VLOOKUP($AE290,'Alle Teamleden'!G:L,3,0)),"")</f>
        <v/>
      </c>
      <c r="AJ290" s="76"/>
      <c r="AK290" s="76" t="str">
        <f>IF($AE290&lt;&gt;"",IF(ISNA(VLOOKUP($AE290,'Alle Teamleden'!G:L,4,0)),VLOOKUP($AE290,'Alle Teamleden'!Y:AB,4,0),VLOOKUP($AE290,'Alle Teamleden'!G:L,4,0)),"")</f>
        <v/>
      </c>
      <c r="AL290" s="76"/>
      <c r="AM290" s="76"/>
      <c r="AN290" s="66" t="str">
        <f>IF($AE290&lt;&gt;"",IF(ISNA(VLOOKUP($AE290,'Alle Teamleden'!G:L,5,0)),VLOOKUP($AE290,'Alle Teamleden'!Y:AB,5,0),VLOOKUP($AE290,'Alle Teamleden'!G:L,5,0)),"")</f>
        <v/>
      </c>
      <c r="AO290" s="66"/>
      <c r="AP290" s="66"/>
      <c r="AQ290" s="66"/>
      <c r="AR290" s="67" t="str">
        <f>IF($AE290&lt;&gt;"",IF(ISNA(VLOOKUP($AE290,'Alle Teamleden'!G:L,6,0)),VLOOKUP($AE290,'Alle Teamleden'!Y:AB,6,0),VLOOKUP($AE290,'Alle Teamleden'!G:L,6,0)),"")</f>
        <v/>
      </c>
      <c r="AS290" s="67"/>
      <c r="AT290" s="67"/>
      <c r="AU290" s="68"/>
    </row>
    <row r="291" spans="2:48" x14ac:dyDescent="0.2">
      <c r="AE291" s="69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1"/>
    </row>
    <row r="292" spans="2:48" ht="38.25" x14ac:dyDescent="0.2">
      <c r="AE292" s="72" t="s">
        <v>1213</v>
      </c>
      <c r="AF292" s="73"/>
      <c r="AG292" s="73" t="s">
        <v>1214</v>
      </c>
      <c r="AH292" s="73"/>
      <c r="AI292" s="73" t="s">
        <v>1215</v>
      </c>
      <c r="AJ292" s="73"/>
      <c r="AK292" s="73" t="s">
        <v>1216</v>
      </c>
      <c r="AL292" s="73"/>
      <c r="AM292" s="73"/>
      <c r="AN292" s="43" t="s">
        <v>2058</v>
      </c>
      <c r="AO292" s="43" t="s">
        <v>2059</v>
      </c>
      <c r="AP292" s="7" t="s">
        <v>1228</v>
      </c>
      <c r="AQ292" s="63" t="s">
        <v>2062</v>
      </c>
      <c r="AR292" s="64"/>
      <c r="AS292" s="64"/>
      <c r="AT292" s="64"/>
      <c r="AU292" s="65"/>
      <c r="AV292" t="str">
        <f>$AI287</f>
        <v/>
      </c>
    </row>
    <row r="293" spans="2:48" x14ac:dyDescent="0.2">
      <c r="B293" t="str">
        <f>AI287&amp;" "&amp;AE287</f>
        <v xml:space="preserve"> </v>
      </c>
      <c r="C293">
        <f>AE287</f>
        <v>0</v>
      </c>
      <c r="D293" t="str">
        <f>$AH$3&amp;" "&amp;$AG287</f>
        <v xml:space="preserve"> </v>
      </c>
      <c r="E293">
        <f>AE290</f>
        <v>0</v>
      </c>
      <c r="F293" t="str">
        <f>AG290</f>
        <v/>
      </c>
      <c r="G293" t="str">
        <f>AI290</f>
        <v/>
      </c>
      <c r="H293" t="str">
        <f>AK290</f>
        <v/>
      </c>
      <c r="I293" t="str">
        <f>AN290</f>
        <v/>
      </c>
      <c r="J293" t="str">
        <f>AR290</f>
        <v/>
      </c>
      <c r="K293" t="str">
        <f>AK287</f>
        <v/>
      </c>
      <c r="L293" t="s">
        <v>46</v>
      </c>
      <c r="M293" t="str">
        <f>AM287</f>
        <v/>
      </c>
      <c r="N293" t="e">
        <f>VLOOKUP(D293,'Alle Teamleden'!F:P,11,0)</f>
        <v>#N/A</v>
      </c>
      <c r="O293">
        <f>$AG$2</f>
        <v>0</v>
      </c>
      <c r="P293" t="e">
        <f>VLOOKUP(O293,'Alle Teamleden'!Q:R,2,0)</f>
        <v>#N/A</v>
      </c>
      <c r="Q293" t="str">
        <f>$AE$5</f>
        <v/>
      </c>
      <c r="R293" t="str">
        <f>$AI$5</f>
        <v/>
      </c>
      <c r="S293" t="str">
        <f>$AM$5</f>
        <v/>
      </c>
      <c r="T293" t="str">
        <f>$AN$5</f>
        <v/>
      </c>
      <c r="U293" t="str">
        <f>$AO$5</f>
        <v/>
      </c>
      <c r="V293" t="str">
        <f>$AR$5</f>
        <v/>
      </c>
      <c r="W293">
        <f>AE293</f>
        <v>0</v>
      </c>
      <c r="X293" t="str">
        <f>AG293</f>
        <v/>
      </c>
      <c r="Y293" t="str">
        <f>AI293</f>
        <v/>
      </c>
      <c r="Z293" t="str">
        <f>AK293</f>
        <v/>
      </c>
      <c r="AA293" t="str">
        <f>AO293</f>
        <v/>
      </c>
      <c r="AB293" t="str">
        <f>IF(AE293&lt;&gt;"",VLOOKUP(C293,Hulpblad!B:D,3,0),"")</f>
        <v/>
      </c>
      <c r="AC293" s="4" t="str">
        <f>AN293</f>
        <v/>
      </c>
      <c r="AD293" t="str">
        <f>AP293</f>
        <v/>
      </c>
      <c r="AE293" s="27"/>
      <c r="AF293" s="12"/>
      <c r="AG293" s="74" t="str">
        <f>IF($AE293&lt;&gt;"",IF(ISNA(VLOOKUP($AE293,'Alle Teamleden'!Y:AC,2,0)),"N/A",VLOOKUP($AE293,'Alle Teamleden'!Y:AC,2,0)),"")</f>
        <v/>
      </c>
      <c r="AH293" s="75"/>
      <c r="AI293" s="76" t="str">
        <f>IF($AE293&lt;&gt;"",IF(ISNA(VLOOKUP($AE293,'Alle Teamleden'!Y:AC,3,0)),"N/A",VLOOKUP($AE293,'Alle Teamleden'!Y:AC,3,0)),"")</f>
        <v/>
      </c>
      <c r="AJ293" s="76"/>
      <c r="AK293" s="74" t="str">
        <f>IF($AE293&lt;&gt;"",IF(ISNA(VLOOKUP($AE293,'Alle Teamleden'!Y:AC,4,0)),"N/A",VLOOKUP($AE293,'Alle Teamleden'!Y:AC,4,0)),"")</f>
        <v/>
      </c>
      <c r="AL293" s="77"/>
      <c r="AM293" s="75"/>
      <c r="AN293" s="15" t="str">
        <f>IF($AE293&lt;&gt;"",IF(ISNA(VLOOKUP(AV293,Gemiddelde!A:D,4,0)),"N/B",VLOOKUP(AV293,Gemiddelde!A:D,4,0)),"")</f>
        <v/>
      </c>
      <c r="AO293" s="15" t="str">
        <f>IF($AE293&lt;&gt;"",IF(ISNA(VLOOKUP(AV293,Gemiddelde!A:E,5,0)),"N/B",IF(VLOOKUP(AV293,Gemiddelde!A:E,5,0)=0,AN293,VLOOKUP(AV293,Gemiddelde!A:E,5,0))),"")</f>
        <v/>
      </c>
      <c r="AP293" s="11" t="str">
        <f>IF($AE293&lt;&gt;"",IF(ISNA(VLOOKUP($AE293,'Alle Teamleden'!Y:AD,5,0)),"N/A",VLOOKUP($AE293,'Alle Teamleden'!Y:AD,5,0)),"")</f>
        <v/>
      </c>
      <c r="AQ293" s="57"/>
      <c r="AR293" s="58"/>
      <c r="AS293" s="58"/>
      <c r="AT293" s="58"/>
      <c r="AU293" s="59"/>
      <c r="AV293" t="str">
        <f>AE293&amp;AV292</f>
        <v/>
      </c>
    </row>
    <row r="294" spans="2:48" x14ac:dyDescent="0.2">
      <c r="B294" t="str">
        <f>AI287&amp;" "&amp;AE287</f>
        <v xml:space="preserve"> </v>
      </c>
      <c r="C294">
        <f>AE287</f>
        <v>0</v>
      </c>
      <c r="D294" t="str">
        <f>$AH$3&amp;" "&amp;$AG287</f>
        <v xml:space="preserve"> </v>
      </c>
      <c r="E294">
        <f>AE290</f>
        <v>0</v>
      </c>
      <c r="F294" t="str">
        <f>AG290</f>
        <v/>
      </c>
      <c r="G294" t="str">
        <f>AI290</f>
        <v/>
      </c>
      <c r="H294" t="str">
        <f>AK290</f>
        <v/>
      </c>
      <c r="I294" t="str">
        <f>AN290</f>
        <v/>
      </c>
      <c r="J294" t="str">
        <f>AR290</f>
        <v/>
      </c>
      <c r="K294" t="str">
        <f>AK287</f>
        <v/>
      </c>
      <c r="L294" t="s">
        <v>46</v>
      </c>
      <c r="M294" t="str">
        <f>AM287</f>
        <v/>
      </c>
      <c r="N294" t="e">
        <f>VLOOKUP(D294,'Alle Teamleden'!F:P,11,0)</f>
        <v>#N/A</v>
      </c>
      <c r="O294">
        <f t="shared" ref="O294:O304" si="182">$AG$2</f>
        <v>0</v>
      </c>
      <c r="P294" t="e">
        <f>VLOOKUP(O294,'Alle Teamleden'!Q:R,2,0)</f>
        <v>#N/A</v>
      </c>
      <c r="Q294" t="str">
        <f t="shared" ref="Q294:Q304" si="183">$AE$5</f>
        <v/>
      </c>
      <c r="R294" t="str">
        <f t="shared" ref="R294:R304" si="184">$AI$5</f>
        <v/>
      </c>
      <c r="S294" t="str">
        <f t="shared" ref="S294:S304" si="185">$AM$5</f>
        <v/>
      </c>
      <c r="T294" t="str">
        <f t="shared" ref="T294:T304" si="186">$AN$5</f>
        <v/>
      </c>
      <c r="U294" t="str">
        <f t="shared" ref="U294:U304" si="187">$AO$5</f>
        <v/>
      </c>
      <c r="V294" t="str">
        <f t="shared" ref="V294:V304" si="188">$AR$5</f>
        <v/>
      </c>
      <c r="W294">
        <f t="shared" ref="W294:W304" si="189">AE294</f>
        <v>0</v>
      </c>
      <c r="X294" t="str">
        <f t="shared" ref="X294:X304" si="190">AG294</f>
        <v/>
      </c>
      <c r="Y294" t="str">
        <f t="shared" ref="Y294:Y304" si="191">AI294</f>
        <v/>
      </c>
      <c r="Z294" t="str">
        <f t="shared" ref="Z294:Z304" si="192">AK294</f>
        <v/>
      </c>
      <c r="AA294" t="str">
        <f t="shared" ref="AA294:AA304" si="193">AO294</f>
        <v/>
      </c>
      <c r="AB294" t="str">
        <f>IF(AE294&lt;&gt;"",VLOOKUP(C294,Hulpblad!B:D,3,0),"")</f>
        <v/>
      </c>
      <c r="AC294" s="4" t="str">
        <f t="shared" ref="AC294:AC304" si="194">AN294</f>
        <v/>
      </c>
      <c r="AD294" t="str">
        <f t="shared" ref="AD294:AD304" si="195">AP294</f>
        <v/>
      </c>
      <c r="AE294" s="27"/>
      <c r="AF294" s="12"/>
      <c r="AG294" s="74" t="str">
        <f>IF($AE294&lt;&gt;"",IF(ISNA(VLOOKUP($AE294,'Alle Teamleden'!Y:AC,2,0)),"N/A",VLOOKUP($AE294,'Alle Teamleden'!Y:AC,2,0)),"")</f>
        <v/>
      </c>
      <c r="AH294" s="75"/>
      <c r="AI294" s="76" t="str">
        <f>IF($AE294&lt;&gt;"",IF(ISNA(VLOOKUP($AE294,'Alle Teamleden'!Y:AC,3,0)),"N/A",VLOOKUP($AE294,'Alle Teamleden'!Y:AC,3,0)),"")</f>
        <v/>
      </c>
      <c r="AJ294" s="76"/>
      <c r="AK294" s="74" t="str">
        <f>IF($AE294&lt;&gt;"",IF(ISNA(VLOOKUP($AE294,'Alle Teamleden'!Y:AC,4,0)),"N/A",VLOOKUP($AE294,'Alle Teamleden'!Y:AC,4,0)),"")</f>
        <v/>
      </c>
      <c r="AL294" s="77"/>
      <c r="AM294" s="75"/>
      <c r="AN294" s="15" t="str">
        <f>IF($AE294&lt;&gt;"",IF(ISNA(VLOOKUP(AV294,Gemiddelde!A:D,4,0)),"N/B",VLOOKUP(AV294,Gemiddelde!A:D,4,0)),"")</f>
        <v/>
      </c>
      <c r="AO294" s="15" t="str">
        <f>IF($AE294&lt;&gt;"",IF(ISNA(VLOOKUP(AV294,Gemiddelde!A:E,5,0)),"N/B",IF(VLOOKUP(AV294,Gemiddelde!A:E,5,0)=0,AN294,VLOOKUP(AV294,Gemiddelde!A:E,5,0))),"")</f>
        <v/>
      </c>
      <c r="AP294" s="11" t="str">
        <f>IF($AE294&lt;&gt;"",IF(ISNA(VLOOKUP($AE294,'Alle Teamleden'!Y:AD,5,0)),"N/A",VLOOKUP($AE294,'Alle Teamleden'!Y:AD,5,0)),"")</f>
        <v/>
      </c>
      <c r="AQ294" s="57"/>
      <c r="AR294" s="58"/>
      <c r="AS294" s="58"/>
      <c r="AT294" s="58"/>
      <c r="AU294" s="59"/>
      <c r="AV294" t="str">
        <f>AE294&amp;AV292</f>
        <v/>
      </c>
    </row>
    <row r="295" spans="2:48" x14ac:dyDescent="0.2">
      <c r="B295" t="str">
        <f>AI287&amp;" "&amp;AE287</f>
        <v xml:space="preserve"> </v>
      </c>
      <c r="C295">
        <f>AE287</f>
        <v>0</v>
      </c>
      <c r="D295" t="str">
        <f>$AH$3&amp;" "&amp;$AG287</f>
        <v xml:space="preserve"> </v>
      </c>
      <c r="E295">
        <f>AE290</f>
        <v>0</v>
      </c>
      <c r="F295" t="str">
        <f>AG290</f>
        <v/>
      </c>
      <c r="G295" t="str">
        <f>AI290</f>
        <v/>
      </c>
      <c r="H295" t="str">
        <f>AK290</f>
        <v/>
      </c>
      <c r="I295" t="str">
        <f>AN290</f>
        <v/>
      </c>
      <c r="J295" t="str">
        <f>AR290</f>
        <v/>
      </c>
      <c r="K295" t="str">
        <f>AK287</f>
        <v/>
      </c>
      <c r="L295" t="s">
        <v>46</v>
      </c>
      <c r="M295" t="str">
        <f>AM287</f>
        <v/>
      </c>
      <c r="N295" t="e">
        <f>VLOOKUP(D295,'Alle Teamleden'!F:P,11,0)</f>
        <v>#N/A</v>
      </c>
      <c r="O295">
        <f t="shared" si="182"/>
        <v>0</v>
      </c>
      <c r="P295" t="e">
        <f>VLOOKUP(O295,'Alle Teamleden'!Q:R,2,0)</f>
        <v>#N/A</v>
      </c>
      <c r="Q295" t="str">
        <f t="shared" si="183"/>
        <v/>
      </c>
      <c r="R295" t="str">
        <f t="shared" si="184"/>
        <v/>
      </c>
      <c r="S295" t="str">
        <f t="shared" si="185"/>
        <v/>
      </c>
      <c r="T295" t="str">
        <f t="shared" si="186"/>
        <v/>
      </c>
      <c r="U295" t="str">
        <f t="shared" si="187"/>
        <v/>
      </c>
      <c r="V295" t="str">
        <f t="shared" si="188"/>
        <v/>
      </c>
      <c r="W295">
        <f t="shared" si="189"/>
        <v>0</v>
      </c>
      <c r="X295" t="str">
        <f t="shared" si="190"/>
        <v/>
      </c>
      <c r="Y295" t="str">
        <f t="shared" si="191"/>
        <v/>
      </c>
      <c r="Z295" t="str">
        <f t="shared" si="192"/>
        <v/>
      </c>
      <c r="AA295" t="str">
        <f t="shared" si="193"/>
        <v/>
      </c>
      <c r="AB295" t="str">
        <f>IF(AE295&lt;&gt;"",VLOOKUP(C295,Hulpblad!B:D,3,0),"")</f>
        <v/>
      </c>
      <c r="AC295" s="4" t="str">
        <f t="shared" si="194"/>
        <v/>
      </c>
      <c r="AD295" t="str">
        <f t="shared" si="195"/>
        <v/>
      </c>
      <c r="AE295" s="27"/>
      <c r="AF295" s="12"/>
      <c r="AG295" s="74" t="str">
        <f>IF($AE295&lt;&gt;"",IF(ISNA(VLOOKUP($AE295,'Alle Teamleden'!Y:AC,2,0)),"N/A",VLOOKUP($AE295,'Alle Teamleden'!Y:AC,2,0)),"")</f>
        <v/>
      </c>
      <c r="AH295" s="75"/>
      <c r="AI295" s="76" t="str">
        <f>IF($AE295&lt;&gt;"",IF(ISNA(VLOOKUP($AE295,'Alle Teamleden'!Y:AC,3,0)),"N/A",VLOOKUP($AE295,'Alle Teamleden'!Y:AC,3,0)),"")</f>
        <v/>
      </c>
      <c r="AJ295" s="76"/>
      <c r="AK295" s="74" t="str">
        <f>IF($AE295&lt;&gt;"",IF(ISNA(VLOOKUP($AE295,'Alle Teamleden'!Y:AC,4,0)),"N/A",VLOOKUP($AE295,'Alle Teamleden'!Y:AC,4,0)),"")</f>
        <v/>
      </c>
      <c r="AL295" s="77"/>
      <c r="AM295" s="75"/>
      <c r="AN295" s="15" t="str">
        <f>IF($AE295&lt;&gt;"",IF(ISNA(VLOOKUP(AV295,Gemiddelde!A:D,4,0)),"N/B",VLOOKUP(AV295,Gemiddelde!A:D,4,0)),"")</f>
        <v/>
      </c>
      <c r="AO295" s="15" t="str">
        <f>IF($AE295&lt;&gt;"",IF(ISNA(VLOOKUP(AV295,Gemiddelde!A:E,5,0)),"N/B",IF(VLOOKUP(AV295,Gemiddelde!A:E,5,0)=0,AN295,VLOOKUP(AV295,Gemiddelde!A:E,5,0))),"")</f>
        <v/>
      </c>
      <c r="AP295" s="11" t="str">
        <f>IF($AE295&lt;&gt;"",IF(ISNA(VLOOKUP($AE295,'Alle Teamleden'!Y:AD,5,0)),"N/A",VLOOKUP($AE295,'Alle Teamleden'!Y:AD,5,0)),"")</f>
        <v/>
      </c>
      <c r="AQ295" s="57"/>
      <c r="AR295" s="58"/>
      <c r="AS295" s="58"/>
      <c r="AT295" s="58"/>
      <c r="AU295" s="59"/>
      <c r="AV295" t="str">
        <f>AE295&amp;AV292</f>
        <v/>
      </c>
    </row>
    <row r="296" spans="2:48" x14ac:dyDescent="0.2">
      <c r="B296" t="str">
        <f>AI287&amp;" "&amp;AE287</f>
        <v xml:space="preserve"> </v>
      </c>
      <c r="C296">
        <f>AE287</f>
        <v>0</v>
      </c>
      <c r="D296" t="str">
        <f>$AH$3&amp;" "&amp;$AG287</f>
        <v xml:space="preserve"> </v>
      </c>
      <c r="E296">
        <f>AE290</f>
        <v>0</v>
      </c>
      <c r="F296" t="str">
        <f>AG290</f>
        <v/>
      </c>
      <c r="G296" t="str">
        <f>AI290</f>
        <v/>
      </c>
      <c r="H296" t="str">
        <f>AK290</f>
        <v/>
      </c>
      <c r="I296" t="str">
        <f>AN290</f>
        <v/>
      </c>
      <c r="J296" t="str">
        <f>AR290</f>
        <v/>
      </c>
      <c r="K296" t="str">
        <f>AK287</f>
        <v/>
      </c>
      <c r="L296" t="s">
        <v>46</v>
      </c>
      <c r="M296" t="str">
        <f>AM287</f>
        <v/>
      </c>
      <c r="N296" t="e">
        <f>VLOOKUP(D296,'Alle Teamleden'!F:P,11,0)</f>
        <v>#N/A</v>
      </c>
      <c r="O296">
        <f t="shared" si="182"/>
        <v>0</v>
      </c>
      <c r="P296" t="e">
        <f>VLOOKUP(O296,'Alle Teamleden'!Q:R,2,0)</f>
        <v>#N/A</v>
      </c>
      <c r="Q296" t="str">
        <f t="shared" si="183"/>
        <v/>
      </c>
      <c r="R296" t="str">
        <f t="shared" si="184"/>
        <v/>
      </c>
      <c r="S296" t="str">
        <f t="shared" si="185"/>
        <v/>
      </c>
      <c r="T296" t="str">
        <f t="shared" si="186"/>
        <v/>
      </c>
      <c r="U296" t="str">
        <f t="shared" si="187"/>
        <v/>
      </c>
      <c r="V296" t="str">
        <f t="shared" si="188"/>
        <v/>
      </c>
      <c r="W296">
        <f t="shared" si="189"/>
        <v>0</v>
      </c>
      <c r="X296" t="str">
        <f t="shared" si="190"/>
        <v/>
      </c>
      <c r="Y296" t="str">
        <f t="shared" si="191"/>
        <v/>
      </c>
      <c r="Z296" t="str">
        <f t="shared" si="192"/>
        <v/>
      </c>
      <c r="AA296" t="str">
        <f t="shared" si="193"/>
        <v/>
      </c>
      <c r="AB296" t="str">
        <f>IF(AE296&lt;&gt;"",VLOOKUP(C296,Hulpblad!B:D,3,0),"")</f>
        <v/>
      </c>
      <c r="AC296" s="4" t="str">
        <f t="shared" si="194"/>
        <v/>
      </c>
      <c r="AD296" t="str">
        <f t="shared" si="195"/>
        <v/>
      </c>
      <c r="AE296" s="27"/>
      <c r="AF296" s="12"/>
      <c r="AG296" s="74" t="str">
        <f>IF($AE296&lt;&gt;"",IF(ISNA(VLOOKUP($AE296,'Alle Teamleden'!Y:AC,2,0)),"N/A",VLOOKUP($AE296,'Alle Teamleden'!Y:AC,2,0)),"")</f>
        <v/>
      </c>
      <c r="AH296" s="75"/>
      <c r="AI296" s="76" t="str">
        <f>IF($AE296&lt;&gt;"",IF(ISNA(VLOOKUP($AE296,'Alle Teamleden'!Y:AC,3,0)),"N/A",VLOOKUP($AE296,'Alle Teamleden'!Y:AC,3,0)),"")</f>
        <v/>
      </c>
      <c r="AJ296" s="76"/>
      <c r="AK296" s="74" t="str">
        <f>IF($AE296&lt;&gt;"",IF(ISNA(VLOOKUP($AE296,'Alle Teamleden'!Y:AC,4,0)),"N/A",VLOOKUP($AE296,'Alle Teamleden'!Y:AC,4,0)),"")</f>
        <v/>
      </c>
      <c r="AL296" s="77"/>
      <c r="AM296" s="75"/>
      <c r="AN296" s="15" t="str">
        <f>IF($AE296&lt;&gt;"",IF(ISNA(VLOOKUP(AV296,Gemiddelde!A:D,4,0)),"N/B",VLOOKUP(AV296,Gemiddelde!A:D,4,0)),"")</f>
        <v/>
      </c>
      <c r="AO296" s="15" t="str">
        <f>IF($AE296&lt;&gt;"",IF(ISNA(VLOOKUP(AV296,Gemiddelde!A:E,5,0)),"N/B",IF(VLOOKUP(AV296,Gemiddelde!A:E,5,0)=0,AN296,VLOOKUP(AV296,Gemiddelde!A:E,5,0))),"")</f>
        <v/>
      </c>
      <c r="AP296" s="11" t="str">
        <f>IF($AE296&lt;&gt;"",IF(ISNA(VLOOKUP($AE296,'Alle Teamleden'!Y:AD,5,0)),"N/A",VLOOKUP($AE296,'Alle Teamleden'!Y:AD,5,0)),"")</f>
        <v/>
      </c>
      <c r="AQ296" s="57"/>
      <c r="AR296" s="58"/>
      <c r="AS296" s="58"/>
      <c r="AT296" s="58"/>
      <c r="AU296" s="59"/>
      <c r="AV296" t="str">
        <f>AE296&amp;AV292</f>
        <v/>
      </c>
    </row>
    <row r="297" spans="2:48" x14ac:dyDescent="0.2">
      <c r="B297" t="str">
        <f>AI287&amp;" "&amp;AE287</f>
        <v xml:space="preserve"> </v>
      </c>
      <c r="C297">
        <f>AE287</f>
        <v>0</v>
      </c>
      <c r="D297" t="str">
        <f>$AH$3&amp;" "&amp;$AG287</f>
        <v xml:space="preserve"> </v>
      </c>
      <c r="E297">
        <f>AE290</f>
        <v>0</v>
      </c>
      <c r="F297" t="str">
        <f>AG290</f>
        <v/>
      </c>
      <c r="G297" t="str">
        <f>AI290</f>
        <v/>
      </c>
      <c r="H297" t="str">
        <f>AK290</f>
        <v/>
      </c>
      <c r="I297" t="str">
        <f>AN290</f>
        <v/>
      </c>
      <c r="J297" t="str">
        <f>AR290</f>
        <v/>
      </c>
      <c r="K297" t="str">
        <f>AK287</f>
        <v/>
      </c>
      <c r="L297" t="s">
        <v>46</v>
      </c>
      <c r="M297" t="str">
        <f>AM287</f>
        <v/>
      </c>
      <c r="N297" t="e">
        <f>VLOOKUP(D297,'Alle Teamleden'!F:P,11,0)</f>
        <v>#N/A</v>
      </c>
      <c r="O297">
        <f t="shared" si="182"/>
        <v>0</v>
      </c>
      <c r="P297" t="e">
        <f>VLOOKUP(O297,'Alle Teamleden'!Q:R,2,0)</f>
        <v>#N/A</v>
      </c>
      <c r="Q297" t="str">
        <f t="shared" si="183"/>
        <v/>
      </c>
      <c r="R297" t="str">
        <f t="shared" si="184"/>
        <v/>
      </c>
      <c r="S297" t="str">
        <f t="shared" si="185"/>
        <v/>
      </c>
      <c r="T297" t="str">
        <f t="shared" si="186"/>
        <v/>
      </c>
      <c r="U297" t="str">
        <f t="shared" si="187"/>
        <v/>
      </c>
      <c r="V297" t="str">
        <f t="shared" si="188"/>
        <v/>
      </c>
      <c r="W297">
        <f t="shared" si="189"/>
        <v>0</v>
      </c>
      <c r="X297" t="str">
        <f t="shared" si="190"/>
        <v/>
      </c>
      <c r="Y297" t="str">
        <f t="shared" si="191"/>
        <v/>
      </c>
      <c r="Z297" t="str">
        <f t="shared" si="192"/>
        <v/>
      </c>
      <c r="AA297" t="str">
        <f t="shared" si="193"/>
        <v/>
      </c>
      <c r="AB297" t="str">
        <f>IF(AE297&lt;&gt;"",VLOOKUP(C297,Hulpblad!B:D,3,0),"")</f>
        <v/>
      </c>
      <c r="AC297" s="4" t="str">
        <f t="shared" si="194"/>
        <v/>
      </c>
      <c r="AD297" t="str">
        <f t="shared" si="195"/>
        <v/>
      </c>
      <c r="AE297" s="27"/>
      <c r="AF297" s="12"/>
      <c r="AG297" s="74" t="str">
        <f>IF($AE297&lt;&gt;"",IF(ISNA(VLOOKUP($AE297,'Alle Teamleden'!Y:AC,2,0)),"N/A",VLOOKUP($AE297,'Alle Teamleden'!Y:AC,2,0)),"")</f>
        <v/>
      </c>
      <c r="AH297" s="75"/>
      <c r="AI297" s="76" t="str">
        <f>IF($AE297&lt;&gt;"",IF(ISNA(VLOOKUP($AE297,'Alle Teamleden'!Y:AC,3,0)),"N/A",VLOOKUP($AE297,'Alle Teamleden'!Y:AC,3,0)),"")</f>
        <v/>
      </c>
      <c r="AJ297" s="76"/>
      <c r="AK297" s="74" t="str">
        <f>IF($AE297&lt;&gt;"",IF(ISNA(VLOOKUP($AE297,'Alle Teamleden'!Y:AC,4,0)),"N/A",VLOOKUP($AE297,'Alle Teamleden'!Y:AC,4,0)),"")</f>
        <v/>
      </c>
      <c r="AL297" s="77"/>
      <c r="AM297" s="75"/>
      <c r="AN297" s="15" t="str">
        <f>IF($AE297&lt;&gt;"",IF(ISNA(VLOOKUP(AV297,Gemiddelde!A:D,4,0)),"N/B",VLOOKUP(AV297,Gemiddelde!A:D,4,0)),"")</f>
        <v/>
      </c>
      <c r="AO297" s="15" t="str">
        <f>IF($AE297&lt;&gt;"",IF(ISNA(VLOOKUP(AV297,Gemiddelde!A:E,5,0)),"N/B",IF(VLOOKUP(AV297,Gemiddelde!A:E,5,0)=0,AN297,VLOOKUP(AV297,Gemiddelde!A:E,5,0))),"")</f>
        <v/>
      </c>
      <c r="AP297" s="11" t="str">
        <f>IF($AE297&lt;&gt;"",IF(ISNA(VLOOKUP($AE297,'Alle Teamleden'!Y:AD,5,0)),"N/A",VLOOKUP($AE297,'Alle Teamleden'!Y:AD,5,0)),"")</f>
        <v/>
      </c>
      <c r="AQ297" s="57"/>
      <c r="AR297" s="58"/>
      <c r="AS297" s="58"/>
      <c r="AT297" s="58"/>
      <c r="AU297" s="59"/>
      <c r="AV297" t="str">
        <f>AE297&amp;AV292</f>
        <v/>
      </c>
    </row>
    <row r="298" spans="2:48" x14ac:dyDescent="0.2">
      <c r="B298" t="str">
        <f>AI287&amp;" "&amp;AE287</f>
        <v xml:space="preserve"> </v>
      </c>
      <c r="C298">
        <f>AE287</f>
        <v>0</v>
      </c>
      <c r="D298" t="str">
        <f>$AH$3&amp;" "&amp;$AG287</f>
        <v xml:space="preserve"> </v>
      </c>
      <c r="E298">
        <f>AE290</f>
        <v>0</v>
      </c>
      <c r="F298" t="str">
        <f>AG290</f>
        <v/>
      </c>
      <c r="G298" t="str">
        <f>AI290</f>
        <v/>
      </c>
      <c r="H298" t="str">
        <f>AK290</f>
        <v/>
      </c>
      <c r="I298" t="str">
        <f>AN290</f>
        <v/>
      </c>
      <c r="J298" t="str">
        <f>AR290</f>
        <v/>
      </c>
      <c r="K298" t="str">
        <f>AK287</f>
        <v/>
      </c>
      <c r="L298" t="s">
        <v>46</v>
      </c>
      <c r="M298" t="str">
        <f>AM287</f>
        <v/>
      </c>
      <c r="N298" t="e">
        <f>VLOOKUP(D298,'Alle Teamleden'!F:P,11,0)</f>
        <v>#N/A</v>
      </c>
      <c r="O298">
        <f t="shared" si="182"/>
        <v>0</v>
      </c>
      <c r="P298" t="e">
        <f>VLOOKUP(O298,'Alle Teamleden'!Q:R,2,0)</f>
        <v>#N/A</v>
      </c>
      <c r="Q298" t="str">
        <f t="shared" si="183"/>
        <v/>
      </c>
      <c r="R298" t="str">
        <f t="shared" si="184"/>
        <v/>
      </c>
      <c r="S298" t="str">
        <f t="shared" si="185"/>
        <v/>
      </c>
      <c r="T298" t="str">
        <f t="shared" si="186"/>
        <v/>
      </c>
      <c r="U298" t="str">
        <f t="shared" si="187"/>
        <v/>
      </c>
      <c r="V298" t="str">
        <f t="shared" si="188"/>
        <v/>
      </c>
      <c r="W298">
        <f t="shared" si="189"/>
        <v>0</v>
      </c>
      <c r="X298" t="str">
        <f t="shared" si="190"/>
        <v/>
      </c>
      <c r="Y298" t="str">
        <f t="shared" si="191"/>
        <v/>
      </c>
      <c r="Z298" t="str">
        <f t="shared" si="192"/>
        <v/>
      </c>
      <c r="AA298" t="str">
        <f t="shared" si="193"/>
        <v/>
      </c>
      <c r="AB298" t="str">
        <f>IF(AE298&lt;&gt;"",VLOOKUP(C298,Hulpblad!B:D,3,0),"")</f>
        <v/>
      </c>
      <c r="AC298" s="4" t="str">
        <f t="shared" si="194"/>
        <v/>
      </c>
      <c r="AD298" t="str">
        <f t="shared" si="195"/>
        <v/>
      </c>
      <c r="AE298" s="27"/>
      <c r="AF298" s="12"/>
      <c r="AG298" s="74" t="str">
        <f>IF($AE298&lt;&gt;"",IF(ISNA(VLOOKUP($AE298,'Alle Teamleden'!Y:AC,2,0)),"N/A",VLOOKUP($AE298,'Alle Teamleden'!Y:AC,2,0)),"")</f>
        <v/>
      </c>
      <c r="AH298" s="75"/>
      <c r="AI298" s="76" t="str">
        <f>IF($AE298&lt;&gt;"",IF(ISNA(VLOOKUP($AE298,'Alle Teamleden'!Y:AC,3,0)),"N/A",VLOOKUP($AE298,'Alle Teamleden'!Y:AC,3,0)),"")</f>
        <v/>
      </c>
      <c r="AJ298" s="76"/>
      <c r="AK298" s="74" t="str">
        <f>IF($AE298&lt;&gt;"",IF(ISNA(VLOOKUP($AE298,'Alle Teamleden'!Y:AC,4,0)),"N/A",VLOOKUP($AE298,'Alle Teamleden'!Y:AC,4,0)),"")</f>
        <v/>
      </c>
      <c r="AL298" s="77"/>
      <c r="AM298" s="75"/>
      <c r="AN298" s="15" t="str">
        <f>IF($AE298&lt;&gt;"",IF(ISNA(VLOOKUP(AV298,Gemiddelde!A:D,4,0)),"N/B",VLOOKUP(AV298,Gemiddelde!A:D,4,0)),"")</f>
        <v/>
      </c>
      <c r="AO298" s="15" t="str">
        <f>IF($AE298&lt;&gt;"",IF(ISNA(VLOOKUP(AV298,Gemiddelde!A:E,5,0)),"N/B",IF(VLOOKUP(AV298,Gemiddelde!A:E,5,0)=0,AN298,VLOOKUP(AV298,Gemiddelde!A:E,5,0))),"")</f>
        <v/>
      </c>
      <c r="AP298" s="11" t="str">
        <f>IF($AE298&lt;&gt;"",IF(ISNA(VLOOKUP($AE298,'Alle Teamleden'!Y:AD,5,0)),"N/A",VLOOKUP($AE298,'Alle Teamleden'!Y:AD,5,0)),"")</f>
        <v/>
      </c>
      <c r="AQ298" s="57"/>
      <c r="AR298" s="58"/>
      <c r="AS298" s="58"/>
      <c r="AT298" s="58"/>
      <c r="AU298" s="59"/>
      <c r="AV298" t="str">
        <f>AE298&amp;AV292</f>
        <v/>
      </c>
    </row>
    <row r="299" spans="2:48" x14ac:dyDescent="0.2">
      <c r="B299" t="str">
        <f>AI287&amp;" "&amp;AE287</f>
        <v xml:space="preserve"> </v>
      </c>
      <c r="C299">
        <f>AE287</f>
        <v>0</v>
      </c>
      <c r="D299" t="str">
        <f>$AH$3&amp;" "&amp;$AG287</f>
        <v xml:space="preserve"> </v>
      </c>
      <c r="E299">
        <f>AE290</f>
        <v>0</v>
      </c>
      <c r="F299" t="str">
        <f>AG290</f>
        <v/>
      </c>
      <c r="G299" t="str">
        <f>AI290</f>
        <v/>
      </c>
      <c r="H299" t="str">
        <f>AK290</f>
        <v/>
      </c>
      <c r="I299" t="str">
        <f>AN290</f>
        <v/>
      </c>
      <c r="J299" t="str">
        <f>AR290</f>
        <v/>
      </c>
      <c r="K299" t="str">
        <f>AK287</f>
        <v/>
      </c>
      <c r="L299" t="s">
        <v>46</v>
      </c>
      <c r="M299" t="str">
        <f>AM287</f>
        <v/>
      </c>
      <c r="N299" t="e">
        <f>VLOOKUP(D299,'Alle Teamleden'!F:P,11,0)</f>
        <v>#N/A</v>
      </c>
      <c r="O299">
        <f t="shared" si="182"/>
        <v>0</v>
      </c>
      <c r="P299" t="e">
        <f>VLOOKUP(O299,'Alle Teamleden'!Q:R,2,0)</f>
        <v>#N/A</v>
      </c>
      <c r="Q299" t="str">
        <f t="shared" si="183"/>
        <v/>
      </c>
      <c r="R299" t="str">
        <f t="shared" si="184"/>
        <v/>
      </c>
      <c r="S299" t="str">
        <f t="shared" si="185"/>
        <v/>
      </c>
      <c r="T299" t="str">
        <f t="shared" si="186"/>
        <v/>
      </c>
      <c r="U299" t="str">
        <f t="shared" si="187"/>
        <v/>
      </c>
      <c r="V299" t="str">
        <f t="shared" si="188"/>
        <v/>
      </c>
      <c r="W299">
        <f t="shared" si="189"/>
        <v>0</v>
      </c>
      <c r="X299" t="str">
        <f t="shared" si="190"/>
        <v/>
      </c>
      <c r="Y299" t="str">
        <f t="shared" si="191"/>
        <v/>
      </c>
      <c r="Z299" t="str">
        <f t="shared" si="192"/>
        <v/>
      </c>
      <c r="AA299" t="str">
        <f t="shared" si="193"/>
        <v/>
      </c>
      <c r="AB299" t="str">
        <f>IF(AE299&lt;&gt;"",VLOOKUP(C299,Hulpblad!B:D,3,0),"")</f>
        <v/>
      </c>
      <c r="AC299" s="4" t="str">
        <f t="shared" si="194"/>
        <v/>
      </c>
      <c r="AD299" t="str">
        <f t="shared" si="195"/>
        <v/>
      </c>
      <c r="AE299" s="27"/>
      <c r="AF299" s="12"/>
      <c r="AG299" s="74" t="str">
        <f>IF($AE299&lt;&gt;"",IF(ISNA(VLOOKUP($AE299,'Alle Teamleden'!Y:AC,2,0)),"N/A",VLOOKUP($AE299,'Alle Teamleden'!Y:AC,2,0)),"")</f>
        <v/>
      </c>
      <c r="AH299" s="75"/>
      <c r="AI299" s="76" t="str">
        <f>IF($AE299&lt;&gt;"",IF(ISNA(VLOOKUP($AE299,'Alle Teamleden'!Y:AC,3,0)),"N/A",VLOOKUP($AE299,'Alle Teamleden'!Y:AC,3,0)),"")</f>
        <v/>
      </c>
      <c r="AJ299" s="76"/>
      <c r="AK299" s="74" t="str">
        <f>IF($AE299&lt;&gt;"",IF(ISNA(VLOOKUP($AE299,'Alle Teamleden'!Y:AC,4,0)),"N/A",VLOOKUP($AE299,'Alle Teamleden'!Y:AC,4,0)),"")</f>
        <v/>
      </c>
      <c r="AL299" s="77"/>
      <c r="AM299" s="75"/>
      <c r="AN299" s="15" t="str">
        <f>IF($AE299&lt;&gt;"",IF(ISNA(VLOOKUP(AV299,Gemiddelde!A:D,4,0)),"N/B",VLOOKUP(AV299,Gemiddelde!A:D,4,0)),"")</f>
        <v/>
      </c>
      <c r="AO299" s="15" t="str">
        <f>IF($AE299&lt;&gt;"",IF(ISNA(VLOOKUP(AV299,Gemiddelde!A:E,5,0)),"N/B",IF(VLOOKUP(AV299,Gemiddelde!A:E,5,0)=0,AN299,VLOOKUP(AV299,Gemiddelde!A:E,5,0))),"")</f>
        <v/>
      </c>
      <c r="AP299" s="11" t="str">
        <f>IF($AE299&lt;&gt;"",IF(ISNA(VLOOKUP($AE299,'Alle Teamleden'!Y:AD,5,0)),"N/A",VLOOKUP($AE299,'Alle Teamleden'!Y:AD,5,0)),"")</f>
        <v/>
      </c>
      <c r="AQ299" s="57"/>
      <c r="AR299" s="58"/>
      <c r="AS299" s="58"/>
      <c r="AT299" s="58"/>
      <c r="AU299" s="59"/>
      <c r="AV299" t="str">
        <f>AE299&amp;AV292</f>
        <v/>
      </c>
    </row>
    <row r="300" spans="2:48" x14ac:dyDescent="0.2">
      <c r="B300" t="str">
        <f>AI287&amp;" "&amp;AE287</f>
        <v xml:space="preserve"> </v>
      </c>
      <c r="C300">
        <f>AE287</f>
        <v>0</v>
      </c>
      <c r="D300" t="str">
        <f>$AH$3&amp;" "&amp;$AG287</f>
        <v xml:space="preserve"> </v>
      </c>
      <c r="E300">
        <f>AE290</f>
        <v>0</v>
      </c>
      <c r="F300" t="str">
        <f>AG290</f>
        <v/>
      </c>
      <c r="G300" t="str">
        <f>AI290</f>
        <v/>
      </c>
      <c r="H300" t="str">
        <f>AK290</f>
        <v/>
      </c>
      <c r="I300" t="str">
        <f>AN290</f>
        <v/>
      </c>
      <c r="J300" t="str">
        <f>AR290</f>
        <v/>
      </c>
      <c r="K300" t="str">
        <f>AK287</f>
        <v/>
      </c>
      <c r="L300" t="s">
        <v>46</v>
      </c>
      <c r="M300" t="str">
        <f>AM287</f>
        <v/>
      </c>
      <c r="N300" t="e">
        <f>VLOOKUP(D300,'Alle Teamleden'!F:P,11,0)</f>
        <v>#N/A</v>
      </c>
      <c r="O300">
        <f t="shared" si="182"/>
        <v>0</v>
      </c>
      <c r="P300" t="e">
        <f>VLOOKUP(O300,'Alle Teamleden'!Q:R,2,0)</f>
        <v>#N/A</v>
      </c>
      <c r="Q300" t="str">
        <f t="shared" si="183"/>
        <v/>
      </c>
      <c r="R300" t="str">
        <f t="shared" si="184"/>
        <v/>
      </c>
      <c r="S300" t="str">
        <f t="shared" si="185"/>
        <v/>
      </c>
      <c r="T300" t="str">
        <f t="shared" si="186"/>
        <v/>
      </c>
      <c r="U300" t="str">
        <f t="shared" si="187"/>
        <v/>
      </c>
      <c r="V300" t="str">
        <f t="shared" si="188"/>
        <v/>
      </c>
      <c r="W300">
        <f t="shared" si="189"/>
        <v>0</v>
      </c>
      <c r="X300" t="str">
        <f t="shared" si="190"/>
        <v/>
      </c>
      <c r="Y300" t="str">
        <f t="shared" si="191"/>
        <v/>
      </c>
      <c r="Z300" t="str">
        <f t="shared" si="192"/>
        <v/>
      </c>
      <c r="AA300" t="str">
        <f t="shared" si="193"/>
        <v/>
      </c>
      <c r="AB300" t="str">
        <f>IF(AE300&lt;&gt;"",VLOOKUP(C300,Hulpblad!B:D,3,0),"")</f>
        <v/>
      </c>
      <c r="AC300" s="4" t="str">
        <f t="shared" si="194"/>
        <v/>
      </c>
      <c r="AD300" t="str">
        <f t="shared" si="195"/>
        <v/>
      </c>
      <c r="AE300" s="27"/>
      <c r="AF300" s="12"/>
      <c r="AG300" s="74" t="str">
        <f>IF($AE300&lt;&gt;"",IF(ISNA(VLOOKUP($AE300,'Alle Teamleden'!Y:AC,2,0)),"N/A",VLOOKUP($AE300,'Alle Teamleden'!Y:AC,2,0)),"")</f>
        <v/>
      </c>
      <c r="AH300" s="75"/>
      <c r="AI300" s="76" t="str">
        <f>IF($AE300&lt;&gt;"",IF(ISNA(VLOOKUP($AE300,'Alle Teamleden'!Y:AC,3,0)),"N/A",VLOOKUP($AE300,'Alle Teamleden'!Y:AC,3,0)),"")</f>
        <v/>
      </c>
      <c r="AJ300" s="76"/>
      <c r="AK300" s="74" t="str">
        <f>IF($AE300&lt;&gt;"",IF(ISNA(VLOOKUP($AE300,'Alle Teamleden'!Y:AC,4,0)),"N/A",VLOOKUP($AE300,'Alle Teamleden'!Y:AC,4,0)),"")</f>
        <v/>
      </c>
      <c r="AL300" s="77"/>
      <c r="AM300" s="75"/>
      <c r="AN300" s="15" t="str">
        <f>IF($AE300&lt;&gt;"",IF(ISNA(VLOOKUP(AV300,Gemiddelde!A:D,4,0)),"N/B",VLOOKUP(AV300,Gemiddelde!A:D,4,0)),"")</f>
        <v/>
      </c>
      <c r="AO300" s="15" t="str">
        <f>IF($AE300&lt;&gt;"",IF(ISNA(VLOOKUP(AV300,Gemiddelde!A:E,5,0)),"N/B",IF(VLOOKUP(AV300,Gemiddelde!A:E,5,0)=0,AN300,VLOOKUP(AV300,Gemiddelde!A:E,5,0))),"")</f>
        <v/>
      </c>
      <c r="AP300" s="11" t="str">
        <f>IF($AE300&lt;&gt;"",IF(ISNA(VLOOKUP($AE300,'Alle Teamleden'!Y:AD,5,0)),"N/A",VLOOKUP($AE300,'Alle Teamleden'!Y:AD,5,0)),"")</f>
        <v/>
      </c>
      <c r="AQ300" s="57"/>
      <c r="AR300" s="58"/>
      <c r="AS300" s="58"/>
      <c r="AT300" s="58"/>
      <c r="AU300" s="59"/>
      <c r="AV300" t="str">
        <f>AE300&amp;AV292</f>
        <v/>
      </c>
    </row>
    <row r="301" spans="2:48" x14ac:dyDescent="0.2">
      <c r="B301" t="str">
        <f>AI287&amp;" "&amp;AE287</f>
        <v xml:space="preserve"> </v>
      </c>
      <c r="C301">
        <f>AE287</f>
        <v>0</v>
      </c>
      <c r="D301" t="str">
        <f>$AH$3&amp;" "&amp;$AG287</f>
        <v xml:space="preserve"> </v>
      </c>
      <c r="E301">
        <f>AE290</f>
        <v>0</v>
      </c>
      <c r="F301" t="str">
        <f>AG290</f>
        <v/>
      </c>
      <c r="G301" t="str">
        <f>AI290</f>
        <v/>
      </c>
      <c r="H301" t="str">
        <f>AK290</f>
        <v/>
      </c>
      <c r="I301" t="str">
        <f>AN290</f>
        <v/>
      </c>
      <c r="J301" t="str">
        <f>AR290</f>
        <v/>
      </c>
      <c r="K301" t="str">
        <f>AK287</f>
        <v/>
      </c>
      <c r="L301" t="s">
        <v>46</v>
      </c>
      <c r="M301" t="str">
        <f>AM287</f>
        <v/>
      </c>
      <c r="N301" t="e">
        <f>VLOOKUP(D301,'Alle Teamleden'!F:P,11,0)</f>
        <v>#N/A</v>
      </c>
      <c r="O301">
        <f t="shared" si="182"/>
        <v>0</v>
      </c>
      <c r="P301" t="e">
        <f>VLOOKUP(O301,'Alle Teamleden'!Q:R,2,0)</f>
        <v>#N/A</v>
      </c>
      <c r="Q301" t="str">
        <f t="shared" si="183"/>
        <v/>
      </c>
      <c r="R301" t="str">
        <f t="shared" si="184"/>
        <v/>
      </c>
      <c r="S301" t="str">
        <f t="shared" si="185"/>
        <v/>
      </c>
      <c r="T301" t="str">
        <f t="shared" si="186"/>
        <v/>
      </c>
      <c r="U301" t="str">
        <f t="shared" si="187"/>
        <v/>
      </c>
      <c r="V301" t="str">
        <f t="shared" si="188"/>
        <v/>
      </c>
      <c r="W301">
        <f t="shared" si="189"/>
        <v>0</v>
      </c>
      <c r="X301" t="str">
        <f t="shared" si="190"/>
        <v/>
      </c>
      <c r="Y301" t="str">
        <f t="shared" si="191"/>
        <v/>
      </c>
      <c r="Z301" t="str">
        <f t="shared" si="192"/>
        <v/>
      </c>
      <c r="AA301" t="str">
        <f t="shared" si="193"/>
        <v/>
      </c>
      <c r="AB301" t="str">
        <f>IF(AE301&lt;&gt;"",VLOOKUP(C301,Hulpblad!B:D,3,0),"")</f>
        <v/>
      </c>
      <c r="AC301" s="4" t="str">
        <f t="shared" si="194"/>
        <v/>
      </c>
      <c r="AD301" t="str">
        <f t="shared" si="195"/>
        <v/>
      </c>
      <c r="AE301" s="27"/>
      <c r="AF301" s="12"/>
      <c r="AG301" s="74" t="str">
        <f>IF($AE301&lt;&gt;"",IF(ISNA(VLOOKUP($AE301,'Alle Teamleden'!Y:AC,2,0)),"N/A",VLOOKUP($AE301,'Alle Teamleden'!Y:AC,2,0)),"")</f>
        <v/>
      </c>
      <c r="AH301" s="75"/>
      <c r="AI301" s="76" t="str">
        <f>IF($AE301&lt;&gt;"",IF(ISNA(VLOOKUP($AE301,'Alle Teamleden'!Y:AC,3,0)),"N/A",VLOOKUP($AE301,'Alle Teamleden'!Y:AC,3,0)),"")</f>
        <v/>
      </c>
      <c r="AJ301" s="76"/>
      <c r="AK301" s="74" t="str">
        <f>IF($AE301&lt;&gt;"",IF(ISNA(VLOOKUP($AE301,'Alle Teamleden'!Y:AC,4,0)),"N/A",VLOOKUP($AE301,'Alle Teamleden'!Y:AC,4,0)),"")</f>
        <v/>
      </c>
      <c r="AL301" s="77"/>
      <c r="AM301" s="75"/>
      <c r="AN301" s="15" t="str">
        <f>IF($AE301&lt;&gt;"",IF(ISNA(VLOOKUP(AV301,Gemiddelde!A:D,4,0)),"N/B",VLOOKUP(AV301,Gemiddelde!A:D,4,0)),"")</f>
        <v/>
      </c>
      <c r="AO301" s="15" t="str">
        <f>IF($AE301&lt;&gt;"",IF(ISNA(VLOOKUP(AV301,Gemiddelde!A:E,5,0)),"N/B",IF(VLOOKUP(AV301,Gemiddelde!A:E,5,0)=0,AN301,VLOOKUP(AV301,Gemiddelde!A:E,5,0))),"")</f>
        <v/>
      </c>
      <c r="AP301" s="11" t="str">
        <f>IF($AE301&lt;&gt;"",IF(ISNA(VLOOKUP($AE301,'Alle Teamleden'!Y:AD,5,0)),"N/A",VLOOKUP($AE301,'Alle Teamleden'!Y:AD,5,0)),"")</f>
        <v/>
      </c>
      <c r="AQ301" s="57"/>
      <c r="AR301" s="58"/>
      <c r="AS301" s="58"/>
      <c r="AT301" s="58"/>
      <c r="AU301" s="59"/>
      <c r="AV301" t="str">
        <f>AE301&amp;AV292</f>
        <v/>
      </c>
    </row>
    <row r="302" spans="2:48" x14ac:dyDescent="0.2">
      <c r="B302" t="str">
        <f>AI287&amp;" "&amp;AE287</f>
        <v xml:space="preserve"> </v>
      </c>
      <c r="C302">
        <f>AE287</f>
        <v>0</v>
      </c>
      <c r="D302" t="str">
        <f>$AH$3&amp;" "&amp;$AG287</f>
        <v xml:space="preserve"> </v>
      </c>
      <c r="E302">
        <f>AE290</f>
        <v>0</v>
      </c>
      <c r="F302" t="str">
        <f>AG290</f>
        <v/>
      </c>
      <c r="G302" t="str">
        <f>AI290</f>
        <v/>
      </c>
      <c r="H302" t="str">
        <f>AK290</f>
        <v/>
      </c>
      <c r="I302" t="str">
        <f>AN290</f>
        <v/>
      </c>
      <c r="J302" t="str">
        <f>AR290</f>
        <v/>
      </c>
      <c r="K302" t="str">
        <f>AK287</f>
        <v/>
      </c>
      <c r="L302" t="s">
        <v>46</v>
      </c>
      <c r="M302" t="str">
        <f>AM287</f>
        <v/>
      </c>
      <c r="N302" t="e">
        <f>VLOOKUP(D302,'Alle Teamleden'!F:P,11,0)</f>
        <v>#N/A</v>
      </c>
      <c r="O302">
        <f t="shared" si="182"/>
        <v>0</v>
      </c>
      <c r="P302" t="e">
        <f>VLOOKUP(O302,'Alle Teamleden'!Q:R,2,0)</f>
        <v>#N/A</v>
      </c>
      <c r="Q302" t="str">
        <f t="shared" si="183"/>
        <v/>
      </c>
      <c r="R302" t="str">
        <f t="shared" si="184"/>
        <v/>
      </c>
      <c r="S302" t="str">
        <f t="shared" si="185"/>
        <v/>
      </c>
      <c r="T302" t="str">
        <f t="shared" si="186"/>
        <v/>
      </c>
      <c r="U302" t="str">
        <f t="shared" si="187"/>
        <v/>
      </c>
      <c r="V302" t="str">
        <f t="shared" si="188"/>
        <v/>
      </c>
      <c r="W302">
        <f t="shared" si="189"/>
        <v>0</v>
      </c>
      <c r="X302" t="str">
        <f t="shared" si="190"/>
        <v/>
      </c>
      <c r="Y302" t="str">
        <f t="shared" si="191"/>
        <v/>
      </c>
      <c r="Z302" t="str">
        <f t="shared" si="192"/>
        <v/>
      </c>
      <c r="AA302" t="str">
        <f t="shared" si="193"/>
        <v/>
      </c>
      <c r="AB302" t="str">
        <f>IF(AE302&lt;&gt;"",VLOOKUP(C302,Hulpblad!B:D,3,0),"")</f>
        <v/>
      </c>
      <c r="AC302" s="4" t="str">
        <f t="shared" si="194"/>
        <v/>
      </c>
      <c r="AD302" t="str">
        <f t="shared" si="195"/>
        <v/>
      </c>
      <c r="AE302" s="27"/>
      <c r="AF302" s="12"/>
      <c r="AG302" s="74" t="str">
        <f>IF($AE302&lt;&gt;"",IF(ISNA(VLOOKUP($AE302,'Alle Teamleden'!Y:AC,2,0)),"N/A",VLOOKUP($AE302,'Alle Teamleden'!Y:AC,2,0)),"")</f>
        <v/>
      </c>
      <c r="AH302" s="75"/>
      <c r="AI302" s="76" t="str">
        <f>IF($AE302&lt;&gt;"",IF(ISNA(VLOOKUP($AE302,'Alle Teamleden'!Y:AC,3,0)),"N/A",VLOOKUP($AE302,'Alle Teamleden'!Y:AC,3,0)),"")</f>
        <v/>
      </c>
      <c r="AJ302" s="76"/>
      <c r="AK302" s="74" t="str">
        <f>IF($AE302&lt;&gt;"",IF(ISNA(VLOOKUP($AE302,'Alle Teamleden'!Y:AC,4,0)),"N/A",VLOOKUP($AE302,'Alle Teamleden'!Y:AC,4,0)),"")</f>
        <v/>
      </c>
      <c r="AL302" s="77"/>
      <c r="AM302" s="75"/>
      <c r="AN302" s="15" t="str">
        <f>IF($AE302&lt;&gt;"",IF(ISNA(VLOOKUP(AV302,Gemiddelde!A:D,4,0)),"N/B",VLOOKUP(AV302,Gemiddelde!A:D,4,0)),"")</f>
        <v/>
      </c>
      <c r="AO302" s="15" t="str">
        <f>IF($AE302&lt;&gt;"",IF(ISNA(VLOOKUP(AV302,Gemiddelde!A:E,5,0)),"N/B",IF(VLOOKUP(AV302,Gemiddelde!A:E,5,0)=0,AN302,VLOOKUP(AV302,Gemiddelde!A:E,5,0))),"")</f>
        <v/>
      </c>
      <c r="AP302" s="11" t="str">
        <f>IF($AE302&lt;&gt;"",IF(ISNA(VLOOKUP($AE302,'Alle Teamleden'!Y:AD,5,0)),"N/A",VLOOKUP($AE302,'Alle Teamleden'!Y:AD,5,0)),"")</f>
        <v/>
      </c>
      <c r="AQ302" s="57"/>
      <c r="AR302" s="58"/>
      <c r="AS302" s="58"/>
      <c r="AT302" s="58"/>
      <c r="AU302" s="59"/>
      <c r="AV302" t="str">
        <f>AE302&amp;AV292</f>
        <v/>
      </c>
    </row>
    <row r="303" spans="2:48" x14ac:dyDescent="0.2">
      <c r="B303" t="str">
        <f>AI287&amp;" "&amp;AE287</f>
        <v xml:space="preserve"> </v>
      </c>
      <c r="C303">
        <f>AE287</f>
        <v>0</v>
      </c>
      <c r="D303" t="str">
        <f>$AH$3&amp;" "&amp;$AG287</f>
        <v xml:space="preserve"> </v>
      </c>
      <c r="E303">
        <f>AE290</f>
        <v>0</v>
      </c>
      <c r="F303" t="str">
        <f>AG290</f>
        <v/>
      </c>
      <c r="G303" t="str">
        <f>AI290</f>
        <v/>
      </c>
      <c r="H303" t="str">
        <f>AK290</f>
        <v/>
      </c>
      <c r="I303" t="str">
        <f>AN290</f>
        <v/>
      </c>
      <c r="J303" t="str">
        <f>AR290</f>
        <v/>
      </c>
      <c r="K303" t="str">
        <f>AK287</f>
        <v/>
      </c>
      <c r="L303" t="s">
        <v>46</v>
      </c>
      <c r="M303" t="str">
        <f>AM287</f>
        <v/>
      </c>
      <c r="N303" t="e">
        <f>VLOOKUP(D303,'Alle Teamleden'!F:P,11,0)</f>
        <v>#N/A</v>
      </c>
      <c r="O303">
        <f t="shared" si="182"/>
        <v>0</v>
      </c>
      <c r="P303" t="e">
        <f>VLOOKUP(O303,'Alle Teamleden'!Q:R,2,0)</f>
        <v>#N/A</v>
      </c>
      <c r="Q303" t="str">
        <f t="shared" si="183"/>
        <v/>
      </c>
      <c r="R303" t="str">
        <f t="shared" si="184"/>
        <v/>
      </c>
      <c r="S303" t="str">
        <f t="shared" si="185"/>
        <v/>
      </c>
      <c r="T303" t="str">
        <f t="shared" si="186"/>
        <v/>
      </c>
      <c r="U303" t="str">
        <f t="shared" si="187"/>
        <v/>
      </c>
      <c r="V303" t="str">
        <f t="shared" si="188"/>
        <v/>
      </c>
      <c r="W303">
        <f t="shared" si="189"/>
        <v>0</v>
      </c>
      <c r="X303" t="str">
        <f t="shared" si="190"/>
        <v/>
      </c>
      <c r="Y303" t="str">
        <f t="shared" si="191"/>
        <v/>
      </c>
      <c r="Z303" t="str">
        <f t="shared" si="192"/>
        <v/>
      </c>
      <c r="AA303" t="str">
        <f t="shared" si="193"/>
        <v/>
      </c>
      <c r="AB303" t="str">
        <f>IF(AE303&lt;&gt;"",VLOOKUP(C303,Hulpblad!B:D,3,0),"")</f>
        <v/>
      </c>
      <c r="AC303" s="4" t="str">
        <f t="shared" si="194"/>
        <v/>
      </c>
      <c r="AD303" t="str">
        <f t="shared" si="195"/>
        <v/>
      </c>
      <c r="AE303" s="27"/>
      <c r="AF303" s="12"/>
      <c r="AG303" s="74" t="str">
        <f>IF($AE303&lt;&gt;"",IF(ISNA(VLOOKUP($AE303,'Alle Teamleden'!Y:AC,2,0)),"N/A",VLOOKUP($AE303,'Alle Teamleden'!Y:AC,2,0)),"")</f>
        <v/>
      </c>
      <c r="AH303" s="75"/>
      <c r="AI303" s="76" t="str">
        <f>IF($AE303&lt;&gt;"",IF(ISNA(VLOOKUP($AE303,'Alle Teamleden'!Y:AC,3,0)),"N/A",VLOOKUP($AE303,'Alle Teamleden'!Y:AC,3,0)),"")</f>
        <v/>
      </c>
      <c r="AJ303" s="76"/>
      <c r="AK303" s="74" t="str">
        <f>IF($AE303&lt;&gt;"",IF(ISNA(VLOOKUP($AE303,'Alle Teamleden'!Y:AC,4,0)),"N/A",VLOOKUP($AE303,'Alle Teamleden'!Y:AC,4,0)),"")</f>
        <v/>
      </c>
      <c r="AL303" s="77"/>
      <c r="AM303" s="75"/>
      <c r="AN303" s="15" t="str">
        <f>IF($AE303&lt;&gt;"",IF(ISNA(VLOOKUP(AV303,Gemiddelde!A:D,4,0)),"N/B",VLOOKUP(AV303,Gemiddelde!A:D,4,0)),"")</f>
        <v/>
      </c>
      <c r="AO303" s="15" t="str">
        <f>IF($AE303&lt;&gt;"",IF(ISNA(VLOOKUP(AV303,Gemiddelde!A:E,5,0)),"N/B",IF(VLOOKUP(AV303,Gemiddelde!A:E,5,0)=0,AN303,VLOOKUP(AV303,Gemiddelde!A:E,5,0))),"")</f>
        <v/>
      </c>
      <c r="AP303" s="11" t="str">
        <f>IF($AE303&lt;&gt;"",IF(ISNA(VLOOKUP($AE303,'Alle Teamleden'!Y:AD,5,0)),"N/A",VLOOKUP($AE303,'Alle Teamleden'!Y:AD,5,0)),"")</f>
        <v/>
      </c>
      <c r="AQ303" s="57"/>
      <c r="AR303" s="58"/>
      <c r="AS303" s="58"/>
      <c r="AT303" s="58"/>
      <c r="AU303" s="59"/>
      <c r="AV303" t="str">
        <f>AE303&amp;AV292</f>
        <v/>
      </c>
    </row>
    <row r="304" spans="2:48" ht="13.5" thickBot="1" x14ac:dyDescent="0.25">
      <c r="B304" t="str">
        <f>AI287&amp;" "&amp;AE287</f>
        <v xml:space="preserve"> </v>
      </c>
      <c r="C304">
        <f>AE287</f>
        <v>0</v>
      </c>
      <c r="D304" t="str">
        <f>$AH$3&amp;" "&amp;$AG287</f>
        <v xml:space="preserve"> </v>
      </c>
      <c r="E304">
        <f>AE290</f>
        <v>0</v>
      </c>
      <c r="F304" t="str">
        <f>AG290</f>
        <v/>
      </c>
      <c r="G304" t="str">
        <f>AI290</f>
        <v/>
      </c>
      <c r="H304" t="str">
        <f>AK290</f>
        <v/>
      </c>
      <c r="I304" t="str">
        <f>AN290</f>
        <v/>
      </c>
      <c r="J304" t="str">
        <f>AR290</f>
        <v/>
      </c>
      <c r="K304" t="str">
        <f>AK287</f>
        <v/>
      </c>
      <c r="L304" t="s">
        <v>46</v>
      </c>
      <c r="M304" t="str">
        <f>AM287</f>
        <v/>
      </c>
      <c r="N304" t="e">
        <f>VLOOKUP(D304,'Alle Teamleden'!F:P,11,0)</f>
        <v>#N/A</v>
      </c>
      <c r="O304">
        <f t="shared" si="182"/>
        <v>0</v>
      </c>
      <c r="P304" t="e">
        <f>VLOOKUP(O304,'Alle Teamleden'!Q:R,2,0)</f>
        <v>#N/A</v>
      </c>
      <c r="Q304" t="str">
        <f t="shared" si="183"/>
        <v/>
      </c>
      <c r="R304" t="str">
        <f t="shared" si="184"/>
        <v/>
      </c>
      <c r="S304" t="str">
        <f t="shared" si="185"/>
        <v/>
      </c>
      <c r="T304" t="str">
        <f t="shared" si="186"/>
        <v/>
      </c>
      <c r="U304" t="str">
        <f t="shared" si="187"/>
        <v/>
      </c>
      <c r="V304" t="str">
        <f t="shared" si="188"/>
        <v/>
      </c>
      <c r="W304">
        <f t="shared" si="189"/>
        <v>0</v>
      </c>
      <c r="X304" t="str">
        <f t="shared" si="190"/>
        <v/>
      </c>
      <c r="Y304" t="str">
        <f t="shared" si="191"/>
        <v/>
      </c>
      <c r="Z304" t="str">
        <f t="shared" si="192"/>
        <v/>
      </c>
      <c r="AA304" t="str">
        <f t="shared" si="193"/>
        <v/>
      </c>
      <c r="AB304" t="str">
        <f>IF(AE304&lt;&gt;"",VLOOKUP(C304,Hulpblad!B:D,3,0),"")</f>
        <v/>
      </c>
      <c r="AC304" s="4" t="str">
        <f t="shared" si="194"/>
        <v/>
      </c>
      <c r="AD304" t="str">
        <f t="shared" si="195"/>
        <v/>
      </c>
      <c r="AE304" s="28"/>
      <c r="AF304" s="13"/>
      <c r="AG304" s="89" t="str">
        <f>IF($AE304&lt;&gt;"",IF(ISNA(VLOOKUP($AE304,'Alle Teamleden'!Y:AC,2,0)),"N/A",VLOOKUP($AE304,'Alle Teamleden'!Y:AC,2,0)),"")</f>
        <v/>
      </c>
      <c r="AH304" s="91"/>
      <c r="AI304" s="92" t="str">
        <f>IF($AE304&lt;&gt;"",IF(ISNA(VLOOKUP($AE304,'Alle Teamleden'!Y:AC,3,0)),"N/A",VLOOKUP($AE304,'Alle Teamleden'!Y:AC,3,0)),"")</f>
        <v/>
      </c>
      <c r="AJ304" s="92"/>
      <c r="AK304" s="89" t="str">
        <f>IF($AE304&lt;&gt;"",IF(ISNA(VLOOKUP($AE304,'Alle Teamleden'!Y:AC,4,0)),"N/A",VLOOKUP($AE304,'Alle Teamleden'!Y:AC,4,0)),"")</f>
        <v/>
      </c>
      <c r="AL304" s="90"/>
      <c r="AM304" s="91"/>
      <c r="AN304" s="42" t="str">
        <f>IF($AE304&lt;&gt;"",IF(ISNA(VLOOKUP(AV304,Gemiddelde!A:D,4,0)),"N/B",VLOOKUP(AV304,Gemiddelde!A:D,4,0)),"")</f>
        <v/>
      </c>
      <c r="AO304" s="42" t="str">
        <f>IF($AE304&lt;&gt;"",IF(ISNA(VLOOKUP(AV304,Gemiddelde!A:E,5,0)),"N/B",IF(VLOOKUP(AV304,Gemiddelde!A:E,5,0)=0,AN304,VLOOKUP(AV304,Gemiddelde!A:E,5,0))),"")</f>
        <v/>
      </c>
      <c r="AP304" s="14" t="str">
        <f>IF($AE304&lt;&gt;"",IF(ISNA(VLOOKUP($AE304,'Alle Teamleden'!Y:AD,5,0)),"N/A",VLOOKUP($AE304,'Alle Teamleden'!Y:AD,5,0)),"")</f>
        <v/>
      </c>
      <c r="AQ304" s="60"/>
      <c r="AR304" s="61"/>
      <c r="AS304" s="61"/>
      <c r="AT304" s="61"/>
      <c r="AU304" s="62"/>
      <c r="AV304" t="str">
        <f>AE304&amp;AV292</f>
        <v/>
      </c>
    </row>
    <row r="305" spans="2:48" ht="13.5" thickBot="1" x14ac:dyDescent="0.25"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  <c r="AO305" s="78"/>
      <c r="AP305" s="78"/>
      <c r="AQ305" s="78"/>
      <c r="AR305" s="78"/>
      <c r="AS305" s="78"/>
      <c r="AT305" s="78"/>
      <c r="AU305" s="78"/>
    </row>
    <row r="306" spans="2:48" x14ac:dyDescent="0.2">
      <c r="AE306" s="79" t="s">
        <v>1202</v>
      </c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1"/>
    </row>
    <row r="307" spans="2:48" x14ac:dyDescent="0.2">
      <c r="AE307" s="82" t="s">
        <v>1203</v>
      </c>
      <c r="AF307" s="83"/>
      <c r="AG307" s="84" t="s">
        <v>1217</v>
      </c>
      <c r="AH307" s="83"/>
      <c r="AI307" s="85" t="s">
        <v>1227</v>
      </c>
      <c r="AJ307" s="86"/>
      <c r="AK307" s="85" t="s">
        <v>1212</v>
      </c>
      <c r="AL307" s="86"/>
      <c r="AM307" s="8" t="s">
        <v>1231</v>
      </c>
      <c r="AN307" s="9"/>
      <c r="AO307" s="85" t="s">
        <v>1223</v>
      </c>
      <c r="AP307" s="87"/>
      <c r="AQ307" s="87"/>
      <c r="AR307" s="87"/>
      <c r="AS307" s="87"/>
      <c r="AT307" s="87"/>
      <c r="AU307" s="88"/>
    </row>
    <row r="308" spans="2:48" x14ac:dyDescent="0.2">
      <c r="AE308" s="95"/>
      <c r="AF308" s="96"/>
      <c r="AG308" s="97"/>
      <c r="AH308" s="96"/>
      <c r="AI308" s="74" t="str">
        <f>IF($AE308&lt;&gt;"",VLOOKUP($AE308,Hulpblad!B:C,2,0),"")</f>
        <v/>
      </c>
      <c r="AJ308" s="75"/>
      <c r="AK308" s="93" t="str">
        <f>IF(AG308&lt;&gt;"",VLOOKUP(($AH$3&amp;" "&amp;AG308),'Alle Teamleden'!F:O,8,0),"")</f>
        <v/>
      </c>
      <c r="AL308" s="94"/>
      <c r="AM308" s="93" t="str">
        <f>IF(AG308&lt;&gt;"",VLOOKUP(($AH$3&amp;" "&amp;AG308),'Alle Teamleden'!F:O,10,0),"")</f>
        <v/>
      </c>
      <c r="AN308" s="94"/>
      <c r="AO308" s="97"/>
      <c r="AP308" s="127"/>
      <c r="AQ308" s="127"/>
      <c r="AR308" s="127"/>
      <c r="AS308" s="127"/>
      <c r="AT308" s="127"/>
      <c r="AU308" s="128"/>
    </row>
    <row r="309" spans="2:48" x14ac:dyDescent="0.2">
      <c r="AE309" s="107" t="s">
        <v>1204</v>
      </c>
      <c r="AF309" s="108"/>
      <c r="AG309" s="108"/>
      <c r="AH309" s="109"/>
      <c r="AI309" s="74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110"/>
    </row>
    <row r="310" spans="2:48" x14ac:dyDescent="0.2">
      <c r="AE310" s="72" t="s">
        <v>1205</v>
      </c>
      <c r="AF310" s="73"/>
      <c r="AG310" s="73" t="s">
        <v>1206</v>
      </c>
      <c r="AH310" s="73"/>
      <c r="AI310" s="73" t="s">
        <v>1208</v>
      </c>
      <c r="AJ310" s="73"/>
      <c r="AK310" s="73" t="s">
        <v>1207</v>
      </c>
      <c r="AL310" s="73"/>
      <c r="AM310" s="73"/>
      <c r="AN310" s="73" t="s">
        <v>1209</v>
      </c>
      <c r="AO310" s="73"/>
      <c r="AP310" s="73" t="s">
        <v>1210</v>
      </c>
      <c r="AQ310" s="73"/>
      <c r="AR310" s="111" t="s">
        <v>1211</v>
      </c>
      <c r="AS310" s="111"/>
      <c r="AT310" s="111"/>
      <c r="AU310" s="112"/>
    </row>
    <row r="311" spans="2:48" x14ac:dyDescent="0.2">
      <c r="AE311" s="27"/>
      <c r="AF311" s="41"/>
      <c r="AG311" s="76" t="str">
        <f>IF($AE311&lt;&gt;"",IF(ISNA(VLOOKUP($AE311,'Alle Teamleden'!G:L,2,0)),VLOOKUP($AE311,'Alle Teamleden'!Y:AB,2,0),VLOOKUP($AE311,'Alle Teamleden'!G:L,2,0)),"")</f>
        <v/>
      </c>
      <c r="AH311" s="76"/>
      <c r="AI311" s="76" t="str">
        <f>IF($AE311&lt;&gt;"",IF(ISNA(VLOOKUP($AE311,'Alle Teamleden'!G:L,3,0)),VLOOKUP($AE311,'Alle Teamleden'!Y:AB,3,0),VLOOKUP($AE311,'Alle Teamleden'!G:L,3,0)),"")</f>
        <v/>
      </c>
      <c r="AJ311" s="76"/>
      <c r="AK311" s="76" t="str">
        <f>IF($AE311&lt;&gt;"",IF(ISNA(VLOOKUP($AE311,'Alle Teamleden'!G:L,4,0)),VLOOKUP($AE311,'Alle Teamleden'!Y:AB,4,0),VLOOKUP($AE311,'Alle Teamleden'!G:L,4,0)),"")</f>
        <v/>
      </c>
      <c r="AL311" s="76"/>
      <c r="AM311" s="76"/>
      <c r="AN311" s="66" t="str">
        <f>IF($AE311&lt;&gt;"",IF(ISNA(VLOOKUP($AE311,'Alle Teamleden'!G:L,5,0)),VLOOKUP($AE311,'Alle Teamleden'!Y:AB,5,0),VLOOKUP($AE311,'Alle Teamleden'!G:L,5,0)),"")</f>
        <v/>
      </c>
      <c r="AO311" s="66"/>
      <c r="AP311" s="66"/>
      <c r="AQ311" s="66"/>
      <c r="AR311" s="67" t="str">
        <f>IF($AE311&lt;&gt;"",IF(ISNA(VLOOKUP($AE311,'Alle Teamleden'!G:L,6,0)),VLOOKUP($AE311,'Alle Teamleden'!Y:AB,6,0),VLOOKUP($AE311,'Alle Teamleden'!G:L,6,0)),"")</f>
        <v/>
      </c>
      <c r="AS311" s="67"/>
      <c r="AT311" s="67"/>
      <c r="AU311" s="68"/>
    </row>
    <row r="312" spans="2:48" x14ac:dyDescent="0.2">
      <c r="AE312" s="69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1"/>
    </row>
    <row r="313" spans="2:48" ht="38.25" x14ac:dyDescent="0.2">
      <c r="AE313" s="72" t="s">
        <v>1213</v>
      </c>
      <c r="AF313" s="73"/>
      <c r="AG313" s="73" t="s">
        <v>1214</v>
      </c>
      <c r="AH313" s="73"/>
      <c r="AI313" s="73" t="s">
        <v>1215</v>
      </c>
      <c r="AJ313" s="73"/>
      <c r="AK313" s="73" t="s">
        <v>1216</v>
      </c>
      <c r="AL313" s="73"/>
      <c r="AM313" s="73"/>
      <c r="AN313" s="43" t="s">
        <v>2058</v>
      </c>
      <c r="AO313" s="43" t="s">
        <v>2059</v>
      </c>
      <c r="AP313" s="7" t="s">
        <v>1228</v>
      </c>
      <c r="AQ313" s="63" t="s">
        <v>2062</v>
      </c>
      <c r="AR313" s="64"/>
      <c r="AS313" s="64"/>
      <c r="AT313" s="64"/>
      <c r="AU313" s="65"/>
      <c r="AV313" t="str">
        <f>$AI308&amp;" "&amp;$AE308</f>
        <v xml:space="preserve"> </v>
      </c>
    </row>
    <row r="314" spans="2:48" x14ac:dyDescent="0.2">
      <c r="B314" t="str">
        <f>AI308&amp;" "&amp;AE308</f>
        <v xml:space="preserve"> </v>
      </c>
      <c r="C314">
        <f>AE308</f>
        <v>0</v>
      </c>
      <c r="D314" t="str">
        <f>$AH$3&amp;" "&amp;$AG308</f>
        <v xml:space="preserve"> </v>
      </c>
      <c r="E314">
        <f>AE311</f>
        <v>0</v>
      </c>
      <c r="F314" t="str">
        <f>AG311</f>
        <v/>
      </c>
      <c r="G314" t="str">
        <f>AI311</f>
        <v/>
      </c>
      <c r="H314" t="str">
        <f>AK311</f>
        <v/>
      </c>
      <c r="I314" t="str">
        <f>AN311</f>
        <v/>
      </c>
      <c r="J314" t="str">
        <f>AR311</f>
        <v/>
      </c>
      <c r="K314" t="str">
        <f>AK308</f>
        <v/>
      </c>
      <c r="L314" t="s">
        <v>46</v>
      </c>
      <c r="M314" t="str">
        <f>AM308</f>
        <v/>
      </c>
      <c r="N314" t="e">
        <f>VLOOKUP(D314,'Alle Teamleden'!F:P,11,0)</f>
        <v>#N/A</v>
      </c>
      <c r="O314">
        <f>$AG$2</f>
        <v>0</v>
      </c>
      <c r="P314" t="e">
        <f>VLOOKUP(O314,'Alle Teamleden'!Q:R,2,0)</f>
        <v>#N/A</v>
      </c>
      <c r="Q314" t="str">
        <f>$AE$5</f>
        <v/>
      </c>
      <c r="R314" t="str">
        <f>$AI$5</f>
        <v/>
      </c>
      <c r="S314" t="str">
        <f>$AM$5</f>
        <v/>
      </c>
      <c r="T314" t="str">
        <f>$AN$5</f>
        <v/>
      </c>
      <c r="U314" t="str">
        <f>$AO$5</f>
        <v/>
      </c>
      <c r="V314" t="str">
        <f>$AR$5</f>
        <v/>
      </c>
      <c r="W314">
        <f>AE314</f>
        <v>0</v>
      </c>
      <c r="X314" t="str">
        <f>AG314</f>
        <v/>
      </c>
      <c r="Y314" t="str">
        <f>AI314</f>
        <v/>
      </c>
      <c r="Z314" t="str">
        <f>AK314</f>
        <v/>
      </c>
      <c r="AA314" t="str">
        <f>AO314</f>
        <v/>
      </c>
      <c r="AB314" t="str">
        <f>IF(AE314&lt;&gt;"",VLOOKUP(C314,Hulpblad!B:D,3,0),"")</f>
        <v/>
      </c>
      <c r="AC314" s="4" t="str">
        <f>AN314</f>
        <v/>
      </c>
      <c r="AD314" t="str">
        <f>AP314</f>
        <v/>
      </c>
      <c r="AE314" s="27"/>
      <c r="AF314" s="12"/>
      <c r="AG314" s="74" t="str">
        <f>IF($AE314&lt;&gt;"",IF(ISNA(VLOOKUP($AE314,'Alle Teamleden'!Y:AC,2,0)),"N/A",VLOOKUP($AE314,'Alle Teamleden'!Y:AC,2,0)),"")</f>
        <v/>
      </c>
      <c r="AH314" s="75"/>
      <c r="AI314" s="76" t="str">
        <f>IF($AE314&lt;&gt;"",IF(ISNA(VLOOKUP($AE314,'Alle Teamleden'!Y:AC,3,0)),"N/A",VLOOKUP($AE314,'Alle Teamleden'!Y:AC,3,0)),"")</f>
        <v/>
      </c>
      <c r="AJ314" s="76"/>
      <c r="AK314" s="74" t="str">
        <f>IF($AE314&lt;&gt;"",IF(ISNA(VLOOKUP($AE314,'Alle Teamleden'!Y:AC,4,0)),"N/A",VLOOKUP($AE314,'Alle Teamleden'!Y:AC,4,0)),"")</f>
        <v/>
      </c>
      <c r="AL314" s="77"/>
      <c r="AM314" s="75"/>
      <c r="AN314" s="15" t="str">
        <f>IF($AE314&lt;&gt;"",IF(ISNA(VLOOKUP(AV314,Gemiddelde!A:D,4,0)),"N/B",VLOOKUP(AV314,Gemiddelde!A:D,4,0)),"")</f>
        <v/>
      </c>
      <c r="AO314" s="15" t="str">
        <f>IF($AE314&lt;&gt;"",IF(ISNA(VLOOKUP(AV314,Gemiddelde!A:E,5,0)),"N/B",IF(VLOOKUP(AV314,Gemiddelde!A:E,5,0)=0,AN314,VLOOKUP(AV314,Gemiddelde!A:E,5,0))),"")</f>
        <v/>
      </c>
      <c r="AP314" s="11" t="str">
        <f>IF($AE314&lt;&gt;"",IF(ISNA(VLOOKUP($AE314,'Alle Teamleden'!Y:AD,5,0)),"N/A",VLOOKUP($AE314,'Alle Teamleden'!Y:AD,5,0)),"")</f>
        <v/>
      </c>
      <c r="AQ314" s="57"/>
      <c r="AR314" s="58"/>
      <c r="AS314" s="58"/>
      <c r="AT314" s="58"/>
      <c r="AU314" s="59"/>
      <c r="AV314" t="str">
        <f>AE314&amp;AV313</f>
        <v xml:space="preserve"> </v>
      </c>
    </row>
    <row r="315" spans="2:48" x14ac:dyDescent="0.2">
      <c r="B315" t="str">
        <f>AI308&amp;" "&amp;AE308</f>
        <v xml:space="preserve"> </v>
      </c>
      <c r="C315">
        <f>AE308</f>
        <v>0</v>
      </c>
      <c r="D315" t="str">
        <f>$AH$3&amp;" "&amp;$AG308</f>
        <v xml:space="preserve"> </v>
      </c>
      <c r="E315">
        <f>AE311</f>
        <v>0</v>
      </c>
      <c r="F315" t="str">
        <f>AG311</f>
        <v/>
      </c>
      <c r="G315" t="str">
        <f>AI311</f>
        <v/>
      </c>
      <c r="H315" t="str">
        <f>AK311</f>
        <v/>
      </c>
      <c r="I315" t="str">
        <f>AN311</f>
        <v/>
      </c>
      <c r="J315" t="str">
        <f>AR311</f>
        <v/>
      </c>
      <c r="K315" t="str">
        <f>AK308</f>
        <v/>
      </c>
      <c r="L315" t="s">
        <v>46</v>
      </c>
      <c r="M315" t="str">
        <f>AM308</f>
        <v/>
      </c>
      <c r="N315" t="e">
        <f>VLOOKUP(D315,'Alle Teamleden'!F:P,11,0)</f>
        <v>#N/A</v>
      </c>
      <c r="O315">
        <f t="shared" ref="O315:O325" si="196">$AG$2</f>
        <v>0</v>
      </c>
      <c r="P315" t="e">
        <f>VLOOKUP(O315,'Alle Teamleden'!Q:R,2,0)</f>
        <v>#N/A</v>
      </c>
      <c r="Q315" t="str">
        <f t="shared" ref="Q315:Q325" si="197">$AE$5</f>
        <v/>
      </c>
      <c r="R315" t="str">
        <f t="shared" ref="R315:R325" si="198">$AI$5</f>
        <v/>
      </c>
      <c r="S315" t="str">
        <f t="shared" ref="S315:S325" si="199">$AM$5</f>
        <v/>
      </c>
      <c r="T315" t="str">
        <f t="shared" ref="T315:T325" si="200">$AN$5</f>
        <v/>
      </c>
      <c r="U315" t="str">
        <f t="shared" ref="U315:U325" si="201">$AO$5</f>
        <v/>
      </c>
      <c r="V315" t="str">
        <f t="shared" ref="V315:V325" si="202">$AR$5</f>
        <v/>
      </c>
      <c r="W315">
        <f t="shared" ref="W315:W325" si="203">AE315</f>
        <v>0</v>
      </c>
      <c r="X315" t="str">
        <f t="shared" ref="X315:X325" si="204">AG315</f>
        <v/>
      </c>
      <c r="Y315" t="str">
        <f t="shared" ref="Y315:Y325" si="205">AI315</f>
        <v/>
      </c>
      <c r="Z315" t="str">
        <f t="shared" ref="Z315:Z325" si="206">AK315</f>
        <v/>
      </c>
      <c r="AA315" t="str">
        <f t="shared" ref="AA315:AA325" si="207">AO315</f>
        <v/>
      </c>
      <c r="AB315" t="str">
        <f>IF(AE315&lt;&gt;"",VLOOKUP(C315,Hulpblad!B:D,3,0),"")</f>
        <v/>
      </c>
      <c r="AC315" s="4" t="str">
        <f t="shared" ref="AC315:AC325" si="208">AN315</f>
        <v/>
      </c>
      <c r="AD315" t="str">
        <f t="shared" ref="AD315:AD325" si="209">AP315</f>
        <v/>
      </c>
      <c r="AE315" s="27"/>
      <c r="AF315" s="12"/>
      <c r="AG315" s="74" t="str">
        <f>IF($AE315&lt;&gt;"",IF(ISNA(VLOOKUP($AE315,'Alle Teamleden'!Y:AC,2,0)),"N/A",VLOOKUP($AE315,'Alle Teamleden'!Y:AC,2,0)),"")</f>
        <v/>
      </c>
      <c r="AH315" s="75"/>
      <c r="AI315" s="76" t="str">
        <f>IF($AE315&lt;&gt;"",IF(ISNA(VLOOKUP($AE315,'Alle Teamleden'!Y:AC,3,0)),"N/A",VLOOKUP($AE315,'Alle Teamleden'!Y:AC,3,0)),"")</f>
        <v/>
      </c>
      <c r="AJ315" s="76"/>
      <c r="AK315" s="74" t="str">
        <f>IF($AE315&lt;&gt;"",IF(ISNA(VLOOKUP($AE315,'Alle Teamleden'!Y:AC,4,0)),"N/A",VLOOKUP($AE315,'Alle Teamleden'!Y:AC,4,0)),"")</f>
        <v/>
      </c>
      <c r="AL315" s="77"/>
      <c r="AM315" s="75"/>
      <c r="AN315" s="15" t="str">
        <f>IF($AE315&lt;&gt;"",IF(ISNA(VLOOKUP(AV315,Gemiddelde!A:D,4,0)),"N/B",VLOOKUP(AV315,Gemiddelde!A:D,4,0)),"")</f>
        <v/>
      </c>
      <c r="AO315" s="15" t="str">
        <f>IF($AE315&lt;&gt;"",IF(ISNA(VLOOKUP(AV315,Gemiddelde!A:E,5,0)),"N/B",IF(VLOOKUP(AV315,Gemiddelde!A:E,5,0)=0,AN315,VLOOKUP(AV315,Gemiddelde!A:E,5,0))),"")</f>
        <v/>
      </c>
      <c r="AP315" s="11" t="str">
        <f>IF($AE315&lt;&gt;"",IF(ISNA(VLOOKUP($AE315,'Alle Teamleden'!Y:AD,5,0)),"N/A",VLOOKUP($AE315,'Alle Teamleden'!Y:AD,5,0)),"")</f>
        <v/>
      </c>
      <c r="AQ315" s="57"/>
      <c r="AR315" s="58"/>
      <c r="AS315" s="58"/>
      <c r="AT315" s="58"/>
      <c r="AU315" s="59"/>
      <c r="AV315" t="str">
        <f>AE315&amp;AV313</f>
        <v xml:space="preserve"> </v>
      </c>
    </row>
    <row r="316" spans="2:48" x14ac:dyDescent="0.2">
      <c r="B316" t="str">
        <f>AI308&amp;" "&amp;AE308</f>
        <v xml:space="preserve"> </v>
      </c>
      <c r="C316">
        <f>AE308</f>
        <v>0</v>
      </c>
      <c r="D316" t="str">
        <f>$AH$3&amp;" "&amp;$AG308</f>
        <v xml:space="preserve"> </v>
      </c>
      <c r="E316">
        <f>AE311</f>
        <v>0</v>
      </c>
      <c r="F316" t="str">
        <f>AG311</f>
        <v/>
      </c>
      <c r="G316" t="str">
        <f>AI311</f>
        <v/>
      </c>
      <c r="H316" t="str">
        <f>AK311</f>
        <v/>
      </c>
      <c r="I316" t="str">
        <f>AN311</f>
        <v/>
      </c>
      <c r="J316" t="str">
        <f>AR311</f>
        <v/>
      </c>
      <c r="K316" t="str">
        <f>AK308</f>
        <v/>
      </c>
      <c r="L316" t="s">
        <v>46</v>
      </c>
      <c r="M316" t="str">
        <f>AM308</f>
        <v/>
      </c>
      <c r="N316" t="e">
        <f>VLOOKUP(D316,'Alle Teamleden'!F:P,11,0)</f>
        <v>#N/A</v>
      </c>
      <c r="O316">
        <f t="shared" si="196"/>
        <v>0</v>
      </c>
      <c r="P316" t="e">
        <f>VLOOKUP(O316,'Alle Teamleden'!Q:R,2,0)</f>
        <v>#N/A</v>
      </c>
      <c r="Q316" t="str">
        <f t="shared" si="197"/>
        <v/>
      </c>
      <c r="R316" t="str">
        <f t="shared" si="198"/>
        <v/>
      </c>
      <c r="S316" t="str">
        <f t="shared" si="199"/>
        <v/>
      </c>
      <c r="T316" t="str">
        <f t="shared" si="200"/>
        <v/>
      </c>
      <c r="U316" t="str">
        <f t="shared" si="201"/>
        <v/>
      </c>
      <c r="V316" t="str">
        <f t="shared" si="202"/>
        <v/>
      </c>
      <c r="W316">
        <f t="shared" si="203"/>
        <v>0</v>
      </c>
      <c r="X316" t="str">
        <f t="shared" si="204"/>
        <v/>
      </c>
      <c r="Y316" t="str">
        <f t="shared" si="205"/>
        <v/>
      </c>
      <c r="Z316" t="str">
        <f t="shared" si="206"/>
        <v/>
      </c>
      <c r="AA316" t="str">
        <f t="shared" si="207"/>
        <v/>
      </c>
      <c r="AB316" t="str">
        <f>IF(AE316&lt;&gt;"",VLOOKUP(C316,Hulpblad!B:D,3,0),"")</f>
        <v/>
      </c>
      <c r="AC316" s="4" t="str">
        <f t="shared" si="208"/>
        <v/>
      </c>
      <c r="AD316" t="str">
        <f t="shared" si="209"/>
        <v/>
      </c>
      <c r="AE316" s="27"/>
      <c r="AF316" s="12"/>
      <c r="AG316" s="74" t="str">
        <f>IF($AE316&lt;&gt;"",IF(ISNA(VLOOKUP($AE316,'Alle Teamleden'!Y:AC,2,0)),"N/A",VLOOKUP($AE316,'Alle Teamleden'!Y:AC,2,0)),"")</f>
        <v/>
      </c>
      <c r="AH316" s="75"/>
      <c r="AI316" s="76" t="str">
        <f>IF($AE316&lt;&gt;"",IF(ISNA(VLOOKUP($AE316,'Alle Teamleden'!Y:AC,3,0)),"N/A",VLOOKUP($AE316,'Alle Teamleden'!Y:AC,3,0)),"")</f>
        <v/>
      </c>
      <c r="AJ316" s="76"/>
      <c r="AK316" s="74" t="str">
        <f>IF($AE316&lt;&gt;"",IF(ISNA(VLOOKUP($AE316,'Alle Teamleden'!Y:AC,4,0)),"N/A",VLOOKUP($AE316,'Alle Teamleden'!Y:AC,4,0)),"")</f>
        <v/>
      </c>
      <c r="AL316" s="77"/>
      <c r="AM316" s="75"/>
      <c r="AN316" s="15" t="str">
        <f>IF($AE316&lt;&gt;"",IF(ISNA(VLOOKUP(AV316,Gemiddelde!A:D,4,0)),"N/B",VLOOKUP(AV316,Gemiddelde!A:D,4,0)),"")</f>
        <v/>
      </c>
      <c r="AO316" s="15" t="str">
        <f>IF($AE316&lt;&gt;"",IF(ISNA(VLOOKUP(AV316,Gemiddelde!A:E,5,0)),"N/B",IF(VLOOKUP(AV316,Gemiddelde!A:E,5,0)=0,AN316,VLOOKUP(AV316,Gemiddelde!A:E,5,0))),"")</f>
        <v/>
      </c>
      <c r="AP316" s="11" t="str">
        <f>IF($AE316&lt;&gt;"",IF(ISNA(VLOOKUP($AE316,'Alle Teamleden'!Y:AD,5,0)),"N/A",VLOOKUP($AE316,'Alle Teamleden'!Y:AD,5,0)),"")</f>
        <v/>
      </c>
      <c r="AQ316" s="57"/>
      <c r="AR316" s="58"/>
      <c r="AS316" s="58"/>
      <c r="AT316" s="58"/>
      <c r="AU316" s="59"/>
      <c r="AV316" t="str">
        <f>AE316&amp;AV313</f>
        <v xml:space="preserve"> </v>
      </c>
    </row>
    <row r="317" spans="2:48" x14ac:dyDescent="0.2">
      <c r="B317" t="str">
        <f>AI308&amp;" "&amp;AE308</f>
        <v xml:space="preserve"> </v>
      </c>
      <c r="C317">
        <f>AE308</f>
        <v>0</v>
      </c>
      <c r="D317" t="str">
        <f>$AH$3&amp;" "&amp;$AG308</f>
        <v xml:space="preserve"> </v>
      </c>
      <c r="E317">
        <f>AE311</f>
        <v>0</v>
      </c>
      <c r="F317" t="str">
        <f>AG311</f>
        <v/>
      </c>
      <c r="G317" t="str">
        <f>AI311</f>
        <v/>
      </c>
      <c r="H317" t="str">
        <f>AK311</f>
        <v/>
      </c>
      <c r="I317" t="str">
        <f>AN311</f>
        <v/>
      </c>
      <c r="J317" t="str">
        <f>AR311</f>
        <v/>
      </c>
      <c r="K317" t="str">
        <f>AK308</f>
        <v/>
      </c>
      <c r="L317" t="s">
        <v>46</v>
      </c>
      <c r="M317" t="str">
        <f>AM308</f>
        <v/>
      </c>
      <c r="N317" t="e">
        <f>VLOOKUP(D317,'Alle Teamleden'!F:P,11,0)</f>
        <v>#N/A</v>
      </c>
      <c r="O317">
        <f t="shared" si="196"/>
        <v>0</v>
      </c>
      <c r="P317" t="e">
        <f>VLOOKUP(O317,'Alle Teamleden'!Q:R,2,0)</f>
        <v>#N/A</v>
      </c>
      <c r="Q317" t="str">
        <f t="shared" si="197"/>
        <v/>
      </c>
      <c r="R317" t="str">
        <f t="shared" si="198"/>
        <v/>
      </c>
      <c r="S317" t="str">
        <f t="shared" si="199"/>
        <v/>
      </c>
      <c r="T317" t="str">
        <f t="shared" si="200"/>
        <v/>
      </c>
      <c r="U317" t="str">
        <f t="shared" si="201"/>
        <v/>
      </c>
      <c r="V317" t="str">
        <f t="shared" si="202"/>
        <v/>
      </c>
      <c r="W317">
        <f t="shared" si="203"/>
        <v>0</v>
      </c>
      <c r="X317" t="str">
        <f t="shared" si="204"/>
        <v/>
      </c>
      <c r="Y317" t="str">
        <f t="shared" si="205"/>
        <v/>
      </c>
      <c r="Z317" t="str">
        <f t="shared" si="206"/>
        <v/>
      </c>
      <c r="AA317" t="str">
        <f t="shared" si="207"/>
        <v/>
      </c>
      <c r="AB317" t="str">
        <f>IF(AE317&lt;&gt;"",VLOOKUP(C317,Hulpblad!B:D,3,0),"")</f>
        <v/>
      </c>
      <c r="AC317" s="4" t="str">
        <f t="shared" si="208"/>
        <v/>
      </c>
      <c r="AD317" t="str">
        <f t="shared" si="209"/>
        <v/>
      </c>
      <c r="AE317" s="27"/>
      <c r="AF317" s="12"/>
      <c r="AG317" s="74" t="str">
        <f>IF($AE317&lt;&gt;"",IF(ISNA(VLOOKUP($AE317,'Alle Teamleden'!Y:AC,2,0)),"N/A",VLOOKUP($AE317,'Alle Teamleden'!Y:AC,2,0)),"")</f>
        <v/>
      </c>
      <c r="AH317" s="75"/>
      <c r="AI317" s="76" t="str">
        <f>IF($AE317&lt;&gt;"",IF(ISNA(VLOOKUP($AE317,'Alle Teamleden'!Y:AC,3,0)),"N/A",VLOOKUP($AE317,'Alle Teamleden'!Y:AC,3,0)),"")</f>
        <v/>
      </c>
      <c r="AJ317" s="76"/>
      <c r="AK317" s="74" t="str">
        <f>IF($AE317&lt;&gt;"",IF(ISNA(VLOOKUP($AE317,'Alle Teamleden'!Y:AC,4,0)),"N/A",VLOOKUP($AE317,'Alle Teamleden'!Y:AC,4,0)),"")</f>
        <v/>
      </c>
      <c r="AL317" s="77"/>
      <c r="AM317" s="75"/>
      <c r="AN317" s="15" t="str">
        <f>IF($AE317&lt;&gt;"",IF(ISNA(VLOOKUP(AV317,Gemiddelde!A:D,4,0)),"N/B",VLOOKUP(AV317,Gemiddelde!A:D,4,0)),"")</f>
        <v/>
      </c>
      <c r="AO317" s="15" t="str">
        <f>IF($AE317&lt;&gt;"",IF(ISNA(VLOOKUP(AV317,Gemiddelde!A:E,5,0)),"N/B",IF(VLOOKUP(AV317,Gemiddelde!A:E,5,0)=0,AN317,VLOOKUP(AV317,Gemiddelde!A:E,5,0))),"")</f>
        <v/>
      </c>
      <c r="AP317" s="11" t="str">
        <f>IF($AE317&lt;&gt;"",IF(ISNA(VLOOKUP($AE317,'Alle Teamleden'!Y:AD,5,0)),"N/A",VLOOKUP($AE317,'Alle Teamleden'!Y:AD,5,0)),"")</f>
        <v/>
      </c>
      <c r="AQ317" s="57"/>
      <c r="AR317" s="58"/>
      <c r="AS317" s="58"/>
      <c r="AT317" s="58"/>
      <c r="AU317" s="59"/>
      <c r="AV317" t="str">
        <f>AE317&amp;AV313</f>
        <v xml:space="preserve"> </v>
      </c>
    </row>
    <row r="318" spans="2:48" x14ac:dyDescent="0.2">
      <c r="B318" t="str">
        <f>AI308&amp;" "&amp;AE308</f>
        <v xml:space="preserve"> </v>
      </c>
      <c r="C318">
        <f>AE308</f>
        <v>0</v>
      </c>
      <c r="D318" t="str">
        <f>$AH$3&amp;" "&amp;$AG308</f>
        <v xml:space="preserve"> </v>
      </c>
      <c r="E318">
        <f>AE311</f>
        <v>0</v>
      </c>
      <c r="F318" t="str">
        <f>AG311</f>
        <v/>
      </c>
      <c r="G318" t="str">
        <f>AI311</f>
        <v/>
      </c>
      <c r="H318" t="str">
        <f>AK311</f>
        <v/>
      </c>
      <c r="I318" t="str">
        <f>AN311</f>
        <v/>
      </c>
      <c r="J318" t="str">
        <f>AR311</f>
        <v/>
      </c>
      <c r="K318" t="str">
        <f>AK308</f>
        <v/>
      </c>
      <c r="L318" t="s">
        <v>46</v>
      </c>
      <c r="M318" t="str">
        <f>AM308</f>
        <v/>
      </c>
      <c r="N318" t="e">
        <f>VLOOKUP(D318,'Alle Teamleden'!F:P,11,0)</f>
        <v>#N/A</v>
      </c>
      <c r="O318">
        <f t="shared" si="196"/>
        <v>0</v>
      </c>
      <c r="P318" t="e">
        <f>VLOOKUP(O318,'Alle Teamleden'!Q:R,2,0)</f>
        <v>#N/A</v>
      </c>
      <c r="Q318" t="str">
        <f t="shared" si="197"/>
        <v/>
      </c>
      <c r="R318" t="str">
        <f t="shared" si="198"/>
        <v/>
      </c>
      <c r="S318" t="str">
        <f t="shared" si="199"/>
        <v/>
      </c>
      <c r="T318" t="str">
        <f t="shared" si="200"/>
        <v/>
      </c>
      <c r="U318" t="str">
        <f t="shared" si="201"/>
        <v/>
      </c>
      <c r="V318" t="str">
        <f t="shared" si="202"/>
        <v/>
      </c>
      <c r="W318">
        <f t="shared" si="203"/>
        <v>0</v>
      </c>
      <c r="X318" t="str">
        <f t="shared" si="204"/>
        <v/>
      </c>
      <c r="Y318" t="str">
        <f t="shared" si="205"/>
        <v/>
      </c>
      <c r="Z318" t="str">
        <f t="shared" si="206"/>
        <v/>
      </c>
      <c r="AA318" t="str">
        <f t="shared" si="207"/>
        <v/>
      </c>
      <c r="AB318" t="str">
        <f>IF(AE318&lt;&gt;"",VLOOKUP(C318,Hulpblad!B:D,3,0),"")</f>
        <v/>
      </c>
      <c r="AC318" s="4" t="str">
        <f t="shared" si="208"/>
        <v/>
      </c>
      <c r="AD318" t="str">
        <f t="shared" si="209"/>
        <v/>
      </c>
      <c r="AE318" s="27"/>
      <c r="AF318" s="12"/>
      <c r="AG318" s="74" t="str">
        <f>IF($AE318&lt;&gt;"",IF(ISNA(VLOOKUP($AE318,'Alle Teamleden'!Y:AC,2,0)),"N/A",VLOOKUP($AE318,'Alle Teamleden'!Y:AC,2,0)),"")</f>
        <v/>
      </c>
      <c r="AH318" s="75"/>
      <c r="AI318" s="76" t="str">
        <f>IF($AE318&lt;&gt;"",IF(ISNA(VLOOKUP($AE318,'Alle Teamleden'!Y:AC,3,0)),"N/A",VLOOKUP($AE318,'Alle Teamleden'!Y:AC,3,0)),"")</f>
        <v/>
      </c>
      <c r="AJ318" s="76"/>
      <c r="AK318" s="74" t="str">
        <f>IF($AE318&lt;&gt;"",IF(ISNA(VLOOKUP($AE318,'Alle Teamleden'!Y:AC,4,0)),"N/A",VLOOKUP($AE318,'Alle Teamleden'!Y:AC,4,0)),"")</f>
        <v/>
      </c>
      <c r="AL318" s="77"/>
      <c r="AM318" s="75"/>
      <c r="AN318" s="15" t="str">
        <f>IF($AE318&lt;&gt;"",IF(ISNA(VLOOKUP(AV318,Gemiddelde!A:D,4,0)),"N/B",VLOOKUP(AV318,Gemiddelde!A:D,4,0)),"")</f>
        <v/>
      </c>
      <c r="AO318" s="15" t="str">
        <f>IF($AE318&lt;&gt;"",IF(ISNA(VLOOKUP(AV318,Gemiddelde!A:E,5,0)),"N/B",IF(VLOOKUP(AV318,Gemiddelde!A:E,5,0)=0,AN318,VLOOKUP(AV318,Gemiddelde!A:E,5,0))),"")</f>
        <v/>
      </c>
      <c r="AP318" s="11" t="str">
        <f>IF($AE318&lt;&gt;"",IF(ISNA(VLOOKUP($AE318,'Alle Teamleden'!Y:AD,5,0)),"N/A",VLOOKUP($AE318,'Alle Teamleden'!Y:AD,5,0)),"")</f>
        <v/>
      </c>
      <c r="AQ318" s="57"/>
      <c r="AR318" s="58"/>
      <c r="AS318" s="58"/>
      <c r="AT318" s="58"/>
      <c r="AU318" s="59"/>
      <c r="AV318" t="str">
        <f>AE318&amp;AV313</f>
        <v xml:space="preserve"> </v>
      </c>
    </row>
    <row r="319" spans="2:48" x14ac:dyDescent="0.2">
      <c r="B319" t="str">
        <f>AI308&amp;" "&amp;AE308</f>
        <v xml:space="preserve"> </v>
      </c>
      <c r="C319">
        <f>AE308</f>
        <v>0</v>
      </c>
      <c r="D319" t="str">
        <f>$AH$3&amp;" "&amp;$AG308</f>
        <v xml:space="preserve"> </v>
      </c>
      <c r="E319">
        <f>AE311</f>
        <v>0</v>
      </c>
      <c r="F319" t="str">
        <f>AG311</f>
        <v/>
      </c>
      <c r="G319" t="str">
        <f>AI311</f>
        <v/>
      </c>
      <c r="H319" t="str">
        <f>AK311</f>
        <v/>
      </c>
      <c r="I319" t="str">
        <f>AN311</f>
        <v/>
      </c>
      <c r="J319" t="str">
        <f>AR311</f>
        <v/>
      </c>
      <c r="K319" t="str">
        <f>AK308</f>
        <v/>
      </c>
      <c r="L319" t="s">
        <v>46</v>
      </c>
      <c r="M319" t="str">
        <f>AM308</f>
        <v/>
      </c>
      <c r="N319" t="e">
        <f>VLOOKUP(D319,'Alle Teamleden'!F:P,11,0)</f>
        <v>#N/A</v>
      </c>
      <c r="O319">
        <f t="shared" si="196"/>
        <v>0</v>
      </c>
      <c r="P319" t="e">
        <f>VLOOKUP(O319,'Alle Teamleden'!Q:R,2,0)</f>
        <v>#N/A</v>
      </c>
      <c r="Q319" t="str">
        <f t="shared" si="197"/>
        <v/>
      </c>
      <c r="R319" t="str">
        <f t="shared" si="198"/>
        <v/>
      </c>
      <c r="S319" t="str">
        <f t="shared" si="199"/>
        <v/>
      </c>
      <c r="T319" t="str">
        <f t="shared" si="200"/>
        <v/>
      </c>
      <c r="U319" t="str">
        <f t="shared" si="201"/>
        <v/>
      </c>
      <c r="V319" t="str">
        <f t="shared" si="202"/>
        <v/>
      </c>
      <c r="W319">
        <f t="shared" si="203"/>
        <v>0</v>
      </c>
      <c r="X319" t="str">
        <f t="shared" si="204"/>
        <v/>
      </c>
      <c r="Y319" t="str">
        <f t="shared" si="205"/>
        <v/>
      </c>
      <c r="Z319" t="str">
        <f t="shared" si="206"/>
        <v/>
      </c>
      <c r="AA319" t="str">
        <f t="shared" si="207"/>
        <v/>
      </c>
      <c r="AB319" t="str">
        <f>IF(AE319&lt;&gt;"",VLOOKUP(C319,Hulpblad!B:D,3,0),"")</f>
        <v/>
      </c>
      <c r="AC319" s="4" t="str">
        <f t="shared" si="208"/>
        <v/>
      </c>
      <c r="AD319" t="str">
        <f t="shared" si="209"/>
        <v/>
      </c>
      <c r="AE319" s="27"/>
      <c r="AF319" s="12"/>
      <c r="AG319" s="74" t="str">
        <f>IF($AE319&lt;&gt;"",IF(ISNA(VLOOKUP($AE319,'Alle Teamleden'!Y:AC,2,0)),"N/A",VLOOKUP($AE319,'Alle Teamleden'!Y:AC,2,0)),"")</f>
        <v/>
      </c>
      <c r="AH319" s="75"/>
      <c r="AI319" s="76" t="str">
        <f>IF($AE319&lt;&gt;"",IF(ISNA(VLOOKUP($AE319,'Alle Teamleden'!Y:AC,3,0)),"N/A",VLOOKUP($AE319,'Alle Teamleden'!Y:AC,3,0)),"")</f>
        <v/>
      </c>
      <c r="AJ319" s="76"/>
      <c r="AK319" s="74" t="str">
        <f>IF($AE319&lt;&gt;"",IF(ISNA(VLOOKUP($AE319,'Alle Teamleden'!Y:AC,4,0)),"N/A",VLOOKUP($AE319,'Alle Teamleden'!Y:AC,4,0)),"")</f>
        <v/>
      </c>
      <c r="AL319" s="77"/>
      <c r="AM319" s="75"/>
      <c r="AN319" s="15" t="str">
        <f>IF($AE319&lt;&gt;"",IF(ISNA(VLOOKUP(AV319,Gemiddelde!A:D,4,0)),"N/B",VLOOKUP(AV319,Gemiddelde!A:D,4,0)),"")</f>
        <v/>
      </c>
      <c r="AO319" s="15" t="str">
        <f>IF($AE319&lt;&gt;"",IF(ISNA(VLOOKUP(AV319,Gemiddelde!A:E,5,0)),"N/B",IF(VLOOKUP(AV319,Gemiddelde!A:E,5,0)=0,AN319,VLOOKUP(AV319,Gemiddelde!A:E,5,0))),"")</f>
        <v/>
      </c>
      <c r="AP319" s="11" t="str">
        <f>IF($AE319&lt;&gt;"",IF(ISNA(VLOOKUP($AE319,'Alle Teamleden'!Y:AD,5,0)),"N/A",VLOOKUP($AE319,'Alle Teamleden'!Y:AD,5,0)),"")</f>
        <v/>
      </c>
      <c r="AQ319" s="57"/>
      <c r="AR319" s="58"/>
      <c r="AS319" s="58"/>
      <c r="AT319" s="58"/>
      <c r="AU319" s="59"/>
      <c r="AV319" t="str">
        <f>AE319&amp;AV313</f>
        <v xml:space="preserve"> </v>
      </c>
    </row>
    <row r="320" spans="2:48" x14ac:dyDescent="0.2">
      <c r="B320" t="str">
        <f>AI308&amp;" "&amp;AE308</f>
        <v xml:space="preserve"> </v>
      </c>
      <c r="C320">
        <f>AE308</f>
        <v>0</v>
      </c>
      <c r="D320" t="str">
        <f>$AH$3&amp;" "&amp;$AG308</f>
        <v xml:space="preserve"> </v>
      </c>
      <c r="E320">
        <f>AE311</f>
        <v>0</v>
      </c>
      <c r="F320" t="str">
        <f>AG311</f>
        <v/>
      </c>
      <c r="G320" t="str">
        <f>AI311</f>
        <v/>
      </c>
      <c r="H320" t="str">
        <f>AK311</f>
        <v/>
      </c>
      <c r="I320" t="str">
        <f>AN311</f>
        <v/>
      </c>
      <c r="J320" t="str">
        <f>AR311</f>
        <v/>
      </c>
      <c r="K320" t="str">
        <f>AK308</f>
        <v/>
      </c>
      <c r="L320" t="s">
        <v>46</v>
      </c>
      <c r="M320" t="str">
        <f>AM308</f>
        <v/>
      </c>
      <c r="N320" t="e">
        <f>VLOOKUP(D320,'Alle Teamleden'!F:P,11,0)</f>
        <v>#N/A</v>
      </c>
      <c r="O320">
        <f t="shared" si="196"/>
        <v>0</v>
      </c>
      <c r="P320" t="e">
        <f>VLOOKUP(O320,'Alle Teamleden'!Q:R,2,0)</f>
        <v>#N/A</v>
      </c>
      <c r="Q320" t="str">
        <f t="shared" si="197"/>
        <v/>
      </c>
      <c r="R320" t="str">
        <f t="shared" si="198"/>
        <v/>
      </c>
      <c r="S320" t="str">
        <f t="shared" si="199"/>
        <v/>
      </c>
      <c r="T320" t="str">
        <f t="shared" si="200"/>
        <v/>
      </c>
      <c r="U320" t="str">
        <f t="shared" si="201"/>
        <v/>
      </c>
      <c r="V320" t="str">
        <f t="shared" si="202"/>
        <v/>
      </c>
      <c r="W320">
        <f t="shared" si="203"/>
        <v>0</v>
      </c>
      <c r="X320" t="str">
        <f t="shared" si="204"/>
        <v/>
      </c>
      <c r="Y320" t="str">
        <f t="shared" si="205"/>
        <v/>
      </c>
      <c r="Z320" t="str">
        <f t="shared" si="206"/>
        <v/>
      </c>
      <c r="AA320" t="str">
        <f t="shared" si="207"/>
        <v/>
      </c>
      <c r="AB320" t="str">
        <f>IF(AE320&lt;&gt;"",VLOOKUP(C320,Hulpblad!B:D,3,0),"")</f>
        <v/>
      </c>
      <c r="AC320" s="4" t="str">
        <f t="shared" si="208"/>
        <v/>
      </c>
      <c r="AD320" t="str">
        <f t="shared" si="209"/>
        <v/>
      </c>
      <c r="AE320" s="27"/>
      <c r="AF320" s="12"/>
      <c r="AG320" s="74" t="str">
        <f>IF($AE320&lt;&gt;"",IF(ISNA(VLOOKUP($AE320,'Alle Teamleden'!Y:AC,2,0)),"N/A",VLOOKUP($AE320,'Alle Teamleden'!Y:AC,2,0)),"")</f>
        <v/>
      </c>
      <c r="AH320" s="75"/>
      <c r="AI320" s="76" t="str">
        <f>IF($AE320&lt;&gt;"",IF(ISNA(VLOOKUP($AE320,'Alle Teamleden'!Y:AC,3,0)),"N/A",VLOOKUP($AE320,'Alle Teamleden'!Y:AC,3,0)),"")</f>
        <v/>
      </c>
      <c r="AJ320" s="76"/>
      <c r="AK320" s="74" t="str">
        <f>IF($AE320&lt;&gt;"",IF(ISNA(VLOOKUP($AE320,'Alle Teamleden'!Y:AC,4,0)),"N/A",VLOOKUP($AE320,'Alle Teamleden'!Y:AC,4,0)),"")</f>
        <v/>
      </c>
      <c r="AL320" s="77"/>
      <c r="AM320" s="75"/>
      <c r="AN320" s="15" t="str">
        <f>IF($AE320&lt;&gt;"",IF(ISNA(VLOOKUP(AV320,Gemiddelde!A:D,4,0)),"N/B",VLOOKUP(AV320,Gemiddelde!A:D,4,0)),"")</f>
        <v/>
      </c>
      <c r="AO320" s="15" t="str">
        <f>IF($AE320&lt;&gt;"",IF(ISNA(VLOOKUP(AV320,Gemiddelde!A:E,5,0)),"N/B",IF(VLOOKUP(AV320,Gemiddelde!A:E,5,0)=0,AN320,VLOOKUP(AV320,Gemiddelde!A:E,5,0))),"")</f>
        <v/>
      </c>
      <c r="AP320" s="11" t="str">
        <f>IF($AE320&lt;&gt;"",IF(ISNA(VLOOKUP($AE320,'Alle Teamleden'!Y:AD,5,0)),"N/A",VLOOKUP($AE320,'Alle Teamleden'!Y:AD,5,0)),"")</f>
        <v/>
      </c>
      <c r="AQ320" s="57"/>
      <c r="AR320" s="58"/>
      <c r="AS320" s="58"/>
      <c r="AT320" s="58"/>
      <c r="AU320" s="59"/>
      <c r="AV320" t="str">
        <f>AE320&amp;AV313</f>
        <v xml:space="preserve"> </v>
      </c>
    </row>
    <row r="321" spans="2:48" x14ac:dyDescent="0.2">
      <c r="B321" t="str">
        <f>AI308&amp;" "&amp;AE308</f>
        <v xml:space="preserve"> </v>
      </c>
      <c r="C321">
        <f>AE308</f>
        <v>0</v>
      </c>
      <c r="D321" t="str">
        <f>$AH$3&amp;" "&amp;$AG308</f>
        <v xml:space="preserve"> </v>
      </c>
      <c r="E321">
        <f>AE311</f>
        <v>0</v>
      </c>
      <c r="F321" t="str">
        <f>AG311</f>
        <v/>
      </c>
      <c r="G321" t="str">
        <f>AI311</f>
        <v/>
      </c>
      <c r="H321" t="str">
        <f>AK311</f>
        <v/>
      </c>
      <c r="I321" t="str">
        <f>AN311</f>
        <v/>
      </c>
      <c r="J321" t="str">
        <f>AR311</f>
        <v/>
      </c>
      <c r="K321" t="str">
        <f>AK308</f>
        <v/>
      </c>
      <c r="L321" t="s">
        <v>46</v>
      </c>
      <c r="M321" t="str">
        <f>AM308</f>
        <v/>
      </c>
      <c r="N321" t="e">
        <f>VLOOKUP(D321,'Alle Teamleden'!F:P,11,0)</f>
        <v>#N/A</v>
      </c>
      <c r="O321">
        <f t="shared" si="196"/>
        <v>0</v>
      </c>
      <c r="P321" t="e">
        <f>VLOOKUP(O321,'Alle Teamleden'!Q:R,2,0)</f>
        <v>#N/A</v>
      </c>
      <c r="Q321" t="str">
        <f t="shared" si="197"/>
        <v/>
      </c>
      <c r="R321" t="str">
        <f t="shared" si="198"/>
        <v/>
      </c>
      <c r="S321" t="str">
        <f t="shared" si="199"/>
        <v/>
      </c>
      <c r="T321" t="str">
        <f t="shared" si="200"/>
        <v/>
      </c>
      <c r="U321" t="str">
        <f t="shared" si="201"/>
        <v/>
      </c>
      <c r="V321" t="str">
        <f t="shared" si="202"/>
        <v/>
      </c>
      <c r="W321">
        <f t="shared" si="203"/>
        <v>0</v>
      </c>
      <c r="X321" t="str">
        <f t="shared" si="204"/>
        <v/>
      </c>
      <c r="Y321" t="str">
        <f t="shared" si="205"/>
        <v/>
      </c>
      <c r="Z321" t="str">
        <f t="shared" si="206"/>
        <v/>
      </c>
      <c r="AA321" t="str">
        <f t="shared" si="207"/>
        <v/>
      </c>
      <c r="AB321" t="str">
        <f>IF(AE321&lt;&gt;"",VLOOKUP(C321,Hulpblad!B:D,3,0),"")</f>
        <v/>
      </c>
      <c r="AC321" s="4" t="str">
        <f t="shared" si="208"/>
        <v/>
      </c>
      <c r="AD321" t="str">
        <f t="shared" si="209"/>
        <v/>
      </c>
      <c r="AE321" s="27"/>
      <c r="AF321" s="12"/>
      <c r="AG321" s="74" t="str">
        <f>IF($AE321&lt;&gt;"",IF(ISNA(VLOOKUP($AE321,'Alle Teamleden'!Y:AC,2,0)),"N/A",VLOOKUP($AE321,'Alle Teamleden'!Y:AC,2,0)),"")</f>
        <v/>
      </c>
      <c r="AH321" s="75"/>
      <c r="AI321" s="76" t="str">
        <f>IF($AE321&lt;&gt;"",IF(ISNA(VLOOKUP($AE321,'Alle Teamleden'!Y:AC,3,0)),"N/A",VLOOKUP($AE321,'Alle Teamleden'!Y:AC,3,0)),"")</f>
        <v/>
      </c>
      <c r="AJ321" s="76"/>
      <c r="AK321" s="74" t="str">
        <f>IF($AE321&lt;&gt;"",IF(ISNA(VLOOKUP($AE321,'Alle Teamleden'!Y:AC,4,0)),"N/A",VLOOKUP($AE321,'Alle Teamleden'!Y:AC,4,0)),"")</f>
        <v/>
      </c>
      <c r="AL321" s="77"/>
      <c r="AM321" s="75"/>
      <c r="AN321" s="15" t="str">
        <f>IF($AE321&lt;&gt;"",IF(ISNA(VLOOKUP(AV321,Gemiddelde!A:D,4,0)),"N/B",VLOOKUP(AV321,Gemiddelde!A:D,4,0)),"")</f>
        <v/>
      </c>
      <c r="AO321" s="15" t="str">
        <f>IF($AE321&lt;&gt;"",IF(ISNA(VLOOKUP(AV321,Gemiddelde!A:E,5,0)),"N/B",IF(VLOOKUP(AV321,Gemiddelde!A:E,5,0)=0,AN321,VLOOKUP(AV321,Gemiddelde!A:E,5,0))),"")</f>
        <v/>
      </c>
      <c r="AP321" s="11" t="str">
        <f>IF($AE321&lt;&gt;"",IF(ISNA(VLOOKUP($AE321,'Alle Teamleden'!Y:AD,5,0)),"N/A",VLOOKUP($AE321,'Alle Teamleden'!Y:AD,5,0)),"")</f>
        <v/>
      </c>
      <c r="AQ321" s="57"/>
      <c r="AR321" s="58"/>
      <c r="AS321" s="58"/>
      <c r="AT321" s="58"/>
      <c r="AU321" s="59"/>
      <c r="AV321" t="str">
        <f>AE321&amp;AV313</f>
        <v xml:space="preserve"> </v>
      </c>
    </row>
    <row r="322" spans="2:48" x14ac:dyDescent="0.2">
      <c r="B322" t="str">
        <f>AI308&amp;" "&amp;AE308</f>
        <v xml:space="preserve"> </v>
      </c>
      <c r="C322">
        <f>AE308</f>
        <v>0</v>
      </c>
      <c r="D322" t="str">
        <f>$AH$3&amp;" "&amp;$AG308</f>
        <v xml:space="preserve"> </v>
      </c>
      <c r="E322">
        <f>AE311</f>
        <v>0</v>
      </c>
      <c r="F322" t="str">
        <f>AG311</f>
        <v/>
      </c>
      <c r="G322" t="str">
        <f>AI311</f>
        <v/>
      </c>
      <c r="H322" t="str">
        <f>AK311</f>
        <v/>
      </c>
      <c r="I322" t="str">
        <f>AN311</f>
        <v/>
      </c>
      <c r="J322" t="str">
        <f>AR311</f>
        <v/>
      </c>
      <c r="K322" t="str">
        <f>AK308</f>
        <v/>
      </c>
      <c r="L322" t="s">
        <v>46</v>
      </c>
      <c r="M322" t="str">
        <f>AM308</f>
        <v/>
      </c>
      <c r="N322" t="e">
        <f>VLOOKUP(D322,'Alle Teamleden'!F:P,11,0)</f>
        <v>#N/A</v>
      </c>
      <c r="O322">
        <f t="shared" si="196"/>
        <v>0</v>
      </c>
      <c r="P322" t="e">
        <f>VLOOKUP(O322,'Alle Teamleden'!Q:R,2,0)</f>
        <v>#N/A</v>
      </c>
      <c r="Q322" t="str">
        <f t="shared" si="197"/>
        <v/>
      </c>
      <c r="R322" t="str">
        <f t="shared" si="198"/>
        <v/>
      </c>
      <c r="S322" t="str">
        <f t="shared" si="199"/>
        <v/>
      </c>
      <c r="T322" t="str">
        <f t="shared" si="200"/>
        <v/>
      </c>
      <c r="U322" t="str">
        <f t="shared" si="201"/>
        <v/>
      </c>
      <c r="V322" t="str">
        <f t="shared" si="202"/>
        <v/>
      </c>
      <c r="W322">
        <f t="shared" si="203"/>
        <v>0</v>
      </c>
      <c r="X322" t="str">
        <f t="shared" si="204"/>
        <v/>
      </c>
      <c r="Y322" t="str">
        <f t="shared" si="205"/>
        <v/>
      </c>
      <c r="Z322" t="str">
        <f t="shared" si="206"/>
        <v/>
      </c>
      <c r="AA322" t="str">
        <f t="shared" si="207"/>
        <v/>
      </c>
      <c r="AB322" t="str">
        <f>IF(AE322&lt;&gt;"",VLOOKUP(C322,Hulpblad!B:D,3,0),"")</f>
        <v/>
      </c>
      <c r="AC322" s="4" t="str">
        <f t="shared" si="208"/>
        <v/>
      </c>
      <c r="AD322" t="str">
        <f t="shared" si="209"/>
        <v/>
      </c>
      <c r="AE322" s="27"/>
      <c r="AF322" s="12"/>
      <c r="AG322" s="74" t="str">
        <f>IF($AE322&lt;&gt;"",IF(ISNA(VLOOKUP($AE322,'Alle Teamleden'!Y:AC,2,0)),"N/A",VLOOKUP($AE322,'Alle Teamleden'!Y:AC,2,0)),"")</f>
        <v/>
      </c>
      <c r="AH322" s="75"/>
      <c r="AI322" s="76" t="str">
        <f>IF($AE322&lt;&gt;"",IF(ISNA(VLOOKUP($AE322,'Alle Teamleden'!Y:AC,3,0)),"N/A",VLOOKUP($AE322,'Alle Teamleden'!Y:AC,3,0)),"")</f>
        <v/>
      </c>
      <c r="AJ322" s="76"/>
      <c r="AK322" s="74" t="str">
        <f>IF($AE322&lt;&gt;"",IF(ISNA(VLOOKUP($AE322,'Alle Teamleden'!Y:AC,4,0)),"N/A",VLOOKUP($AE322,'Alle Teamleden'!Y:AC,4,0)),"")</f>
        <v/>
      </c>
      <c r="AL322" s="77"/>
      <c r="AM322" s="75"/>
      <c r="AN322" s="15" t="str">
        <f>IF($AE322&lt;&gt;"",IF(ISNA(VLOOKUP(AV322,Gemiddelde!A:D,4,0)),"N/B",VLOOKUP(AV322,Gemiddelde!A:D,4,0)),"")</f>
        <v/>
      </c>
      <c r="AO322" s="15" t="str">
        <f>IF($AE322&lt;&gt;"",IF(ISNA(VLOOKUP(AV322,Gemiddelde!A:E,5,0)),"N/B",IF(VLOOKUP(AV322,Gemiddelde!A:E,5,0)=0,AN322,VLOOKUP(AV322,Gemiddelde!A:E,5,0))),"")</f>
        <v/>
      </c>
      <c r="AP322" s="11" t="str">
        <f>IF($AE322&lt;&gt;"",IF(ISNA(VLOOKUP($AE322,'Alle Teamleden'!Y:AD,5,0)),"N/A",VLOOKUP($AE322,'Alle Teamleden'!Y:AD,5,0)),"")</f>
        <v/>
      </c>
      <c r="AQ322" s="57"/>
      <c r="AR322" s="58"/>
      <c r="AS322" s="58"/>
      <c r="AT322" s="58"/>
      <c r="AU322" s="59"/>
      <c r="AV322" t="str">
        <f>AE322&amp;AV313</f>
        <v xml:space="preserve"> </v>
      </c>
    </row>
    <row r="323" spans="2:48" x14ac:dyDescent="0.2">
      <c r="B323" t="str">
        <f>AI308&amp;" "&amp;AE308</f>
        <v xml:space="preserve"> </v>
      </c>
      <c r="C323">
        <f>AE308</f>
        <v>0</v>
      </c>
      <c r="D323" t="str">
        <f>$AH$3&amp;" "&amp;$AG308</f>
        <v xml:space="preserve"> </v>
      </c>
      <c r="E323">
        <f>AE311</f>
        <v>0</v>
      </c>
      <c r="F323" t="str">
        <f>AG311</f>
        <v/>
      </c>
      <c r="G323" t="str">
        <f>AI311</f>
        <v/>
      </c>
      <c r="H323" t="str">
        <f>AK311</f>
        <v/>
      </c>
      <c r="I323" t="str">
        <f>AN311</f>
        <v/>
      </c>
      <c r="J323" t="str">
        <f>AR311</f>
        <v/>
      </c>
      <c r="K323" t="str">
        <f>AK308</f>
        <v/>
      </c>
      <c r="L323" t="s">
        <v>46</v>
      </c>
      <c r="M323" t="str">
        <f>AM308</f>
        <v/>
      </c>
      <c r="N323" t="e">
        <f>VLOOKUP(D323,'Alle Teamleden'!F:P,11,0)</f>
        <v>#N/A</v>
      </c>
      <c r="O323">
        <f t="shared" si="196"/>
        <v>0</v>
      </c>
      <c r="P323" t="e">
        <f>VLOOKUP(O323,'Alle Teamleden'!Q:R,2,0)</f>
        <v>#N/A</v>
      </c>
      <c r="Q323" t="str">
        <f t="shared" si="197"/>
        <v/>
      </c>
      <c r="R323" t="str">
        <f t="shared" si="198"/>
        <v/>
      </c>
      <c r="S323" t="str">
        <f t="shared" si="199"/>
        <v/>
      </c>
      <c r="T323" t="str">
        <f t="shared" si="200"/>
        <v/>
      </c>
      <c r="U323" t="str">
        <f t="shared" si="201"/>
        <v/>
      </c>
      <c r="V323" t="str">
        <f t="shared" si="202"/>
        <v/>
      </c>
      <c r="W323">
        <f t="shared" si="203"/>
        <v>0</v>
      </c>
      <c r="X323" t="str">
        <f t="shared" si="204"/>
        <v/>
      </c>
      <c r="Y323" t="str">
        <f t="shared" si="205"/>
        <v/>
      </c>
      <c r="Z323" t="str">
        <f t="shared" si="206"/>
        <v/>
      </c>
      <c r="AA323" t="str">
        <f t="shared" si="207"/>
        <v/>
      </c>
      <c r="AB323" t="str">
        <f>IF(AE323&lt;&gt;"",VLOOKUP(C323,Hulpblad!B:D,3,0),"")</f>
        <v/>
      </c>
      <c r="AC323" s="4" t="str">
        <f t="shared" si="208"/>
        <v/>
      </c>
      <c r="AD323" t="str">
        <f t="shared" si="209"/>
        <v/>
      </c>
      <c r="AE323" s="27"/>
      <c r="AF323" s="12"/>
      <c r="AG323" s="74" t="str">
        <f>IF($AE323&lt;&gt;"",IF(ISNA(VLOOKUP($AE323,'Alle Teamleden'!Y:AC,2,0)),"N/A",VLOOKUP($AE323,'Alle Teamleden'!Y:AC,2,0)),"")</f>
        <v/>
      </c>
      <c r="AH323" s="75"/>
      <c r="AI323" s="76" t="str">
        <f>IF($AE323&lt;&gt;"",IF(ISNA(VLOOKUP($AE323,'Alle Teamleden'!Y:AC,3,0)),"N/A",VLOOKUP($AE323,'Alle Teamleden'!Y:AC,3,0)),"")</f>
        <v/>
      </c>
      <c r="AJ323" s="76"/>
      <c r="AK323" s="74" t="str">
        <f>IF($AE323&lt;&gt;"",IF(ISNA(VLOOKUP($AE323,'Alle Teamleden'!Y:AC,4,0)),"N/A",VLOOKUP($AE323,'Alle Teamleden'!Y:AC,4,0)),"")</f>
        <v/>
      </c>
      <c r="AL323" s="77"/>
      <c r="AM323" s="75"/>
      <c r="AN323" s="15" t="str">
        <f>IF($AE323&lt;&gt;"",IF(ISNA(VLOOKUP(AV323,Gemiddelde!A:D,4,0)),"N/B",VLOOKUP(AV323,Gemiddelde!A:D,4,0)),"")</f>
        <v/>
      </c>
      <c r="AO323" s="15" t="str">
        <f>IF($AE323&lt;&gt;"",IF(ISNA(VLOOKUP(AV323,Gemiddelde!A:E,5,0)),"N/B",IF(VLOOKUP(AV323,Gemiddelde!A:E,5,0)=0,AN323,VLOOKUP(AV323,Gemiddelde!A:E,5,0))),"")</f>
        <v/>
      </c>
      <c r="AP323" s="11" t="str">
        <f>IF($AE323&lt;&gt;"",IF(ISNA(VLOOKUP($AE323,'Alle Teamleden'!Y:AD,5,0)),"N/A",VLOOKUP($AE323,'Alle Teamleden'!Y:AD,5,0)),"")</f>
        <v/>
      </c>
      <c r="AQ323" s="57"/>
      <c r="AR323" s="58"/>
      <c r="AS323" s="58"/>
      <c r="AT323" s="58"/>
      <c r="AU323" s="59"/>
      <c r="AV323" t="str">
        <f>AE323&amp;AV313</f>
        <v xml:space="preserve"> </v>
      </c>
    </row>
    <row r="324" spans="2:48" x14ac:dyDescent="0.2">
      <c r="B324" t="str">
        <f>AI308&amp;" "&amp;AE308</f>
        <v xml:space="preserve"> </v>
      </c>
      <c r="C324">
        <f>AE308</f>
        <v>0</v>
      </c>
      <c r="D324" t="str">
        <f>$AH$3&amp;" "&amp;$AG308</f>
        <v xml:space="preserve"> </v>
      </c>
      <c r="E324">
        <f>AE311</f>
        <v>0</v>
      </c>
      <c r="F324" t="str">
        <f>AG311</f>
        <v/>
      </c>
      <c r="G324" t="str">
        <f>AI311</f>
        <v/>
      </c>
      <c r="H324" t="str">
        <f>AK311</f>
        <v/>
      </c>
      <c r="I324" t="str">
        <f>AN311</f>
        <v/>
      </c>
      <c r="J324" t="str">
        <f>AR311</f>
        <v/>
      </c>
      <c r="K324" t="str">
        <f>AK308</f>
        <v/>
      </c>
      <c r="L324" t="s">
        <v>46</v>
      </c>
      <c r="M324" t="str">
        <f>AM308</f>
        <v/>
      </c>
      <c r="N324" t="e">
        <f>VLOOKUP(D324,'Alle Teamleden'!F:P,11,0)</f>
        <v>#N/A</v>
      </c>
      <c r="O324">
        <f t="shared" si="196"/>
        <v>0</v>
      </c>
      <c r="P324" t="e">
        <f>VLOOKUP(O324,'Alle Teamleden'!Q:R,2,0)</f>
        <v>#N/A</v>
      </c>
      <c r="Q324" t="str">
        <f t="shared" si="197"/>
        <v/>
      </c>
      <c r="R324" t="str">
        <f t="shared" si="198"/>
        <v/>
      </c>
      <c r="S324" t="str">
        <f t="shared" si="199"/>
        <v/>
      </c>
      <c r="T324" t="str">
        <f t="shared" si="200"/>
        <v/>
      </c>
      <c r="U324" t="str">
        <f t="shared" si="201"/>
        <v/>
      </c>
      <c r="V324" t="str">
        <f t="shared" si="202"/>
        <v/>
      </c>
      <c r="W324">
        <f t="shared" si="203"/>
        <v>0</v>
      </c>
      <c r="X324" t="str">
        <f t="shared" si="204"/>
        <v/>
      </c>
      <c r="Y324" t="str">
        <f t="shared" si="205"/>
        <v/>
      </c>
      <c r="Z324" t="str">
        <f t="shared" si="206"/>
        <v/>
      </c>
      <c r="AA324" t="str">
        <f t="shared" si="207"/>
        <v/>
      </c>
      <c r="AB324" t="str">
        <f>IF(AE324&lt;&gt;"",VLOOKUP(C324,Hulpblad!B:D,3,0),"")</f>
        <v/>
      </c>
      <c r="AC324" s="4" t="str">
        <f t="shared" si="208"/>
        <v/>
      </c>
      <c r="AD324" t="str">
        <f t="shared" si="209"/>
        <v/>
      </c>
      <c r="AE324" s="27"/>
      <c r="AF324" s="12"/>
      <c r="AG324" s="74" t="str">
        <f>IF($AE324&lt;&gt;"",IF(ISNA(VLOOKUP($AE324,'Alle Teamleden'!Y:AC,2,0)),"N/A",VLOOKUP($AE324,'Alle Teamleden'!Y:AC,2,0)),"")</f>
        <v/>
      </c>
      <c r="AH324" s="75"/>
      <c r="AI324" s="76" t="str">
        <f>IF($AE324&lt;&gt;"",IF(ISNA(VLOOKUP($AE324,'Alle Teamleden'!Y:AC,3,0)),"N/A",VLOOKUP($AE324,'Alle Teamleden'!Y:AC,3,0)),"")</f>
        <v/>
      </c>
      <c r="AJ324" s="76"/>
      <c r="AK324" s="74" t="str">
        <f>IF($AE324&lt;&gt;"",IF(ISNA(VLOOKUP($AE324,'Alle Teamleden'!Y:AC,4,0)),"N/A",VLOOKUP($AE324,'Alle Teamleden'!Y:AC,4,0)),"")</f>
        <v/>
      </c>
      <c r="AL324" s="77"/>
      <c r="AM324" s="75"/>
      <c r="AN324" s="15" t="str">
        <f>IF($AE324&lt;&gt;"",IF(ISNA(VLOOKUP(AV324,Gemiddelde!A:D,4,0)),"N/B",VLOOKUP(AV324,Gemiddelde!A:D,4,0)),"")</f>
        <v/>
      </c>
      <c r="AO324" s="15" t="str">
        <f>IF($AE324&lt;&gt;"",IF(ISNA(VLOOKUP(AV324,Gemiddelde!A:E,5,0)),"N/B",IF(VLOOKUP(AV324,Gemiddelde!A:E,5,0)=0,AN324,VLOOKUP(AV324,Gemiddelde!A:E,5,0))),"")</f>
        <v/>
      </c>
      <c r="AP324" s="11" t="str">
        <f>IF($AE324&lt;&gt;"",IF(ISNA(VLOOKUP($AE324,'Alle Teamleden'!Y:AD,5,0)),"N/A",VLOOKUP($AE324,'Alle Teamleden'!Y:AD,5,0)),"")</f>
        <v/>
      </c>
      <c r="AQ324" s="57"/>
      <c r="AR324" s="58"/>
      <c r="AS324" s="58"/>
      <c r="AT324" s="58"/>
      <c r="AU324" s="59"/>
      <c r="AV324" t="str">
        <f>AE324&amp;AV313</f>
        <v xml:space="preserve"> </v>
      </c>
    </row>
    <row r="325" spans="2:48" ht="13.5" thickBot="1" x14ac:dyDescent="0.25">
      <c r="B325" t="str">
        <f>AI308&amp;" "&amp;AE308</f>
        <v xml:space="preserve"> </v>
      </c>
      <c r="C325">
        <f>AE308</f>
        <v>0</v>
      </c>
      <c r="D325" t="str">
        <f>$AH$3&amp;" "&amp;$AG308</f>
        <v xml:space="preserve"> </v>
      </c>
      <c r="E325">
        <f>AE311</f>
        <v>0</v>
      </c>
      <c r="F325" t="str">
        <f>AG311</f>
        <v/>
      </c>
      <c r="G325" t="str">
        <f>AI311</f>
        <v/>
      </c>
      <c r="H325" t="str">
        <f>AK311</f>
        <v/>
      </c>
      <c r="I325" t="str">
        <f>AN311</f>
        <v/>
      </c>
      <c r="J325" t="str">
        <f>AR311</f>
        <v/>
      </c>
      <c r="K325" t="str">
        <f>AK308</f>
        <v/>
      </c>
      <c r="L325" t="s">
        <v>46</v>
      </c>
      <c r="M325" t="str">
        <f>AM308</f>
        <v/>
      </c>
      <c r="N325" t="e">
        <f>VLOOKUP(D325,'Alle Teamleden'!F:P,11,0)</f>
        <v>#N/A</v>
      </c>
      <c r="O325">
        <f t="shared" si="196"/>
        <v>0</v>
      </c>
      <c r="P325" t="e">
        <f>VLOOKUP(O325,'Alle Teamleden'!Q:R,2,0)</f>
        <v>#N/A</v>
      </c>
      <c r="Q325" t="str">
        <f t="shared" si="197"/>
        <v/>
      </c>
      <c r="R325" t="str">
        <f t="shared" si="198"/>
        <v/>
      </c>
      <c r="S325" t="str">
        <f t="shared" si="199"/>
        <v/>
      </c>
      <c r="T325" t="str">
        <f t="shared" si="200"/>
        <v/>
      </c>
      <c r="U325" t="str">
        <f t="shared" si="201"/>
        <v/>
      </c>
      <c r="V325" t="str">
        <f t="shared" si="202"/>
        <v/>
      </c>
      <c r="W325">
        <f t="shared" si="203"/>
        <v>0</v>
      </c>
      <c r="X325" t="str">
        <f t="shared" si="204"/>
        <v/>
      </c>
      <c r="Y325" t="str">
        <f t="shared" si="205"/>
        <v/>
      </c>
      <c r="Z325" t="str">
        <f t="shared" si="206"/>
        <v/>
      </c>
      <c r="AA325" t="str">
        <f t="shared" si="207"/>
        <v/>
      </c>
      <c r="AB325" t="str">
        <f>IF(AE325&lt;&gt;"",VLOOKUP(C325,Hulpblad!B:D,3,0),"")</f>
        <v/>
      </c>
      <c r="AC325" s="4" t="str">
        <f t="shared" si="208"/>
        <v/>
      </c>
      <c r="AD325" t="str">
        <f t="shared" si="209"/>
        <v/>
      </c>
      <c r="AE325" s="28"/>
      <c r="AF325" s="13"/>
      <c r="AG325" s="89" t="str">
        <f>IF($AE325&lt;&gt;"",IF(ISNA(VLOOKUP($AE325,'Alle Teamleden'!Y:AC,2,0)),"N/A",VLOOKUP($AE325,'Alle Teamleden'!Y:AC,2,0)),"")</f>
        <v/>
      </c>
      <c r="AH325" s="91"/>
      <c r="AI325" s="92" t="str">
        <f>IF($AE325&lt;&gt;"",IF(ISNA(VLOOKUP($AE325,'Alle Teamleden'!Y:AC,3,0)),"N/A",VLOOKUP($AE325,'Alle Teamleden'!Y:AC,3,0)),"")</f>
        <v/>
      </c>
      <c r="AJ325" s="92"/>
      <c r="AK325" s="89" t="str">
        <f>IF($AE325&lt;&gt;"",IF(ISNA(VLOOKUP($AE325,'Alle Teamleden'!Y:AC,4,0)),"N/A",VLOOKUP($AE325,'Alle Teamleden'!Y:AC,4,0)),"")</f>
        <v/>
      </c>
      <c r="AL325" s="90"/>
      <c r="AM325" s="91"/>
      <c r="AN325" s="42" t="str">
        <f>IF($AE325&lt;&gt;"",IF(ISNA(VLOOKUP(AV325,Gemiddelde!A:D,4,0)),"N/B",VLOOKUP(AV325,Gemiddelde!A:D,4,0)),"")</f>
        <v/>
      </c>
      <c r="AO325" s="42" t="str">
        <f>IF($AE325&lt;&gt;"",IF(ISNA(VLOOKUP(AV325,Gemiddelde!A:E,5,0)),"N/B",IF(VLOOKUP(AV325,Gemiddelde!A:E,5,0)=0,AN325,VLOOKUP(AV325,Gemiddelde!A:E,5,0))),"")</f>
        <v/>
      </c>
      <c r="AP325" s="14" t="str">
        <f>IF($AE325&lt;&gt;"",IF(ISNA(VLOOKUP($AE325,'Alle Teamleden'!Y:AD,5,0)),"N/A",VLOOKUP($AE325,'Alle Teamleden'!Y:AD,5,0)),"")</f>
        <v/>
      </c>
      <c r="AQ325" s="60"/>
      <c r="AR325" s="61"/>
      <c r="AS325" s="61"/>
      <c r="AT325" s="61"/>
      <c r="AU325" s="62"/>
      <c r="AV325" t="str">
        <f>AE325&amp;AV313</f>
        <v xml:space="preserve"> </v>
      </c>
    </row>
    <row r="326" spans="2:48" ht="13.5" thickBot="1" x14ac:dyDescent="0.25"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</row>
    <row r="327" spans="2:48" x14ac:dyDescent="0.2">
      <c r="AE327" s="79" t="s">
        <v>1202</v>
      </c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1"/>
    </row>
    <row r="328" spans="2:48" x14ac:dyDescent="0.2">
      <c r="AE328" s="82" t="s">
        <v>1203</v>
      </c>
      <c r="AF328" s="83"/>
      <c r="AG328" s="84" t="s">
        <v>1217</v>
      </c>
      <c r="AH328" s="83"/>
      <c r="AI328" s="85" t="s">
        <v>1227</v>
      </c>
      <c r="AJ328" s="86"/>
      <c r="AK328" s="85" t="s">
        <v>1212</v>
      </c>
      <c r="AL328" s="86"/>
      <c r="AM328" s="8" t="s">
        <v>1231</v>
      </c>
      <c r="AN328" s="9"/>
      <c r="AO328" s="85" t="s">
        <v>1223</v>
      </c>
      <c r="AP328" s="87"/>
      <c r="AQ328" s="87"/>
      <c r="AR328" s="87"/>
      <c r="AS328" s="87"/>
      <c r="AT328" s="87"/>
      <c r="AU328" s="88"/>
    </row>
    <row r="329" spans="2:48" x14ac:dyDescent="0.2">
      <c r="AE329" s="95"/>
      <c r="AF329" s="96"/>
      <c r="AG329" s="97"/>
      <c r="AH329" s="96"/>
      <c r="AI329" s="74" t="str">
        <f>IF($AE329&lt;&gt;"",VLOOKUP($AE329,Hulpblad!B:C,2,0),"")</f>
        <v/>
      </c>
      <c r="AJ329" s="75"/>
      <c r="AK329" s="93" t="str">
        <f>IF(AG329&lt;&gt;"",VLOOKUP(($AH$3&amp;" "&amp;AG329),'Alle Teamleden'!F:O,8,0),"")</f>
        <v/>
      </c>
      <c r="AL329" s="94"/>
      <c r="AM329" s="93" t="str">
        <f>IF(AG329&lt;&gt;"",VLOOKUP(($AH$3&amp;" "&amp;AG329),'Alle Teamleden'!F:O,10,0),"")</f>
        <v/>
      </c>
      <c r="AN329" s="94"/>
      <c r="AO329" s="97"/>
      <c r="AP329" s="127"/>
      <c r="AQ329" s="127"/>
      <c r="AR329" s="127"/>
      <c r="AS329" s="127"/>
      <c r="AT329" s="127"/>
      <c r="AU329" s="128"/>
    </row>
    <row r="330" spans="2:48" x14ac:dyDescent="0.2">
      <c r="AE330" s="107" t="s">
        <v>1204</v>
      </c>
      <c r="AF330" s="108"/>
      <c r="AG330" s="108"/>
      <c r="AH330" s="109"/>
      <c r="AI330" s="74"/>
      <c r="AJ330" s="77"/>
      <c r="AK330" s="77"/>
      <c r="AL330" s="77"/>
      <c r="AM330" s="77"/>
      <c r="AN330" s="77"/>
      <c r="AO330" s="77"/>
      <c r="AP330" s="77"/>
      <c r="AQ330" s="77"/>
      <c r="AR330" s="77"/>
      <c r="AS330" s="77"/>
      <c r="AT330" s="77"/>
      <c r="AU330" s="110"/>
    </row>
    <row r="331" spans="2:48" x14ac:dyDescent="0.2">
      <c r="AE331" s="72" t="s">
        <v>1205</v>
      </c>
      <c r="AF331" s="73"/>
      <c r="AG331" s="73" t="s">
        <v>1206</v>
      </c>
      <c r="AH331" s="73"/>
      <c r="AI331" s="73" t="s">
        <v>1208</v>
      </c>
      <c r="AJ331" s="73"/>
      <c r="AK331" s="73" t="s">
        <v>1207</v>
      </c>
      <c r="AL331" s="73"/>
      <c r="AM331" s="73"/>
      <c r="AN331" s="73" t="s">
        <v>1209</v>
      </c>
      <c r="AO331" s="73"/>
      <c r="AP331" s="73" t="s">
        <v>1210</v>
      </c>
      <c r="AQ331" s="73"/>
      <c r="AR331" s="111" t="s">
        <v>1211</v>
      </c>
      <c r="AS331" s="111"/>
      <c r="AT331" s="111"/>
      <c r="AU331" s="112"/>
    </row>
    <row r="332" spans="2:48" x14ac:dyDescent="0.2">
      <c r="AE332" s="27"/>
      <c r="AF332" s="41"/>
      <c r="AG332" s="76" t="str">
        <f>IF($AE332&lt;&gt;"",IF(ISNA(VLOOKUP($AE332,'Alle Teamleden'!G:L,2,0)),VLOOKUP($AE332,'Alle Teamleden'!Y:AB,2,0),VLOOKUP($AE332,'Alle Teamleden'!G:L,2,0)),"")</f>
        <v/>
      </c>
      <c r="AH332" s="76"/>
      <c r="AI332" s="76" t="str">
        <f>IF($AE332&lt;&gt;"",IF(ISNA(VLOOKUP($AE332,'Alle Teamleden'!G:L,3,0)),VLOOKUP($AE332,'Alle Teamleden'!Y:AB,3,0),VLOOKUP($AE332,'Alle Teamleden'!G:L,3,0)),"")</f>
        <v/>
      </c>
      <c r="AJ332" s="76"/>
      <c r="AK332" s="76" t="str">
        <f>IF($AE332&lt;&gt;"",IF(ISNA(VLOOKUP($AE332,'Alle Teamleden'!G:L,4,0)),VLOOKUP($AE332,'Alle Teamleden'!Y:AB,4,0),VLOOKUP($AE332,'Alle Teamleden'!G:L,4,0)),"")</f>
        <v/>
      </c>
      <c r="AL332" s="76"/>
      <c r="AM332" s="76"/>
      <c r="AN332" s="66" t="str">
        <f>IF($AE332&lt;&gt;"",IF(ISNA(VLOOKUP($AE332,'Alle Teamleden'!G:L,5,0)),VLOOKUP($AE332,'Alle Teamleden'!Y:AB,5,0),VLOOKUP($AE332,'Alle Teamleden'!G:L,5,0)),"")</f>
        <v/>
      </c>
      <c r="AO332" s="66"/>
      <c r="AP332" s="66"/>
      <c r="AQ332" s="66"/>
      <c r="AR332" s="67" t="str">
        <f>IF($AE332&lt;&gt;"",IF(ISNA(VLOOKUP($AE332,'Alle Teamleden'!G:L,6,0)),VLOOKUP($AE332,'Alle Teamleden'!Y:AB,6,0),VLOOKUP($AE332,'Alle Teamleden'!G:L,6,0)),"")</f>
        <v/>
      </c>
      <c r="AS332" s="67"/>
      <c r="AT332" s="67"/>
      <c r="AU332" s="68"/>
    </row>
    <row r="333" spans="2:48" x14ac:dyDescent="0.2">
      <c r="AE333" s="69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1"/>
    </row>
    <row r="334" spans="2:48" ht="38.25" x14ac:dyDescent="0.2">
      <c r="AE334" s="72" t="s">
        <v>1213</v>
      </c>
      <c r="AF334" s="73"/>
      <c r="AG334" s="73" t="s">
        <v>1214</v>
      </c>
      <c r="AH334" s="73"/>
      <c r="AI334" s="73" t="s">
        <v>1215</v>
      </c>
      <c r="AJ334" s="73"/>
      <c r="AK334" s="73" t="s">
        <v>1216</v>
      </c>
      <c r="AL334" s="73"/>
      <c r="AM334" s="73"/>
      <c r="AN334" s="43" t="s">
        <v>2058</v>
      </c>
      <c r="AO334" s="43" t="s">
        <v>2059</v>
      </c>
      <c r="AP334" s="7" t="s">
        <v>1228</v>
      </c>
      <c r="AQ334" s="63" t="s">
        <v>2062</v>
      </c>
      <c r="AR334" s="64"/>
      <c r="AS334" s="64"/>
      <c r="AT334" s="64"/>
      <c r="AU334" s="65"/>
      <c r="AV334" t="str">
        <f>$AI329</f>
        <v/>
      </c>
    </row>
    <row r="335" spans="2:48" x14ac:dyDescent="0.2">
      <c r="B335" t="str">
        <f>AI329&amp;" "&amp;AE329</f>
        <v xml:space="preserve"> </v>
      </c>
      <c r="C335">
        <f>AE329</f>
        <v>0</v>
      </c>
      <c r="D335" t="str">
        <f>$AH$3&amp;" "&amp;$AG329</f>
        <v xml:space="preserve"> </v>
      </c>
      <c r="E335">
        <f>AE332</f>
        <v>0</v>
      </c>
      <c r="F335" t="str">
        <f>AG332</f>
        <v/>
      </c>
      <c r="G335" t="str">
        <f>AI332</f>
        <v/>
      </c>
      <c r="H335" t="str">
        <f>AK332</f>
        <v/>
      </c>
      <c r="I335" t="str">
        <f>AN332</f>
        <v/>
      </c>
      <c r="J335" t="str">
        <f>AR332</f>
        <v/>
      </c>
      <c r="K335" t="str">
        <f>AK329</f>
        <v/>
      </c>
      <c r="L335" t="s">
        <v>46</v>
      </c>
      <c r="M335" t="str">
        <f>AM329</f>
        <v/>
      </c>
      <c r="N335" t="e">
        <f>VLOOKUP(D335,'Alle Teamleden'!F:P,11,0)</f>
        <v>#N/A</v>
      </c>
      <c r="O335">
        <f>$AG$2</f>
        <v>0</v>
      </c>
      <c r="P335" t="e">
        <f>VLOOKUP(O335,'Alle Teamleden'!Q:R,2,0)</f>
        <v>#N/A</v>
      </c>
      <c r="Q335" t="str">
        <f>$AE$5</f>
        <v/>
      </c>
      <c r="R335" t="str">
        <f>$AI$5</f>
        <v/>
      </c>
      <c r="S335" t="str">
        <f>$AM$5</f>
        <v/>
      </c>
      <c r="T335" t="str">
        <f>$AN$5</f>
        <v/>
      </c>
      <c r="U335" t="str">
        <f>$AO$5</f>
        <v/>
      </c>
      <c r="V335" t="str">
        <f>$AR$5</f>
        <v/>
      </c>
      <c r="W335">
        <f>AE335</f>
        <v>0</v>
      </c>
      <c r="X335" t="str">
        <f>AG335</f>
        <v/>
      </c>
      <c r="Y335" t="str">
        <f>AI335</f>
        <v/>
      </c>
      <c r="Z335" t="str">
        <f>AK335</f>
        <v/>
      </c>
      <c r="AA335" t="str">
        <f>AO335</f>
        <v/>
      </c>
      <c r="AB335" t="str">
        <f>IF(AE335&lt;&gt;"",VLOOKUP(C335,Hulpblad!B:D,3,0),"")</f>
        <v/>
      </c>
      <c r="AC335" s="4" t="str">
        <f>AN335</f>
        <v/>
      </c>
      <c r="AD335" t="str">
        <f>AP335</f>
        <v/>
      </c>
      <c r="AE335" s="27"/>
      <c r="AF335" s="12"/>
      <c r="AG335" s="74" t="str">
        <f>IF($AE335&lt;&gt;"",IF(ISNA(VLOOKUP($AE335,'Alle Teamleden'!Y:AC,2,0)),"N/A",VLOOKUP($AE335,'Alle Teamleden'!Y:AC,2,0)),"")</f>
        <v/>
      </c>
      <c r="AH335" s="75"/>
      <c r="AI335" s="76" t="str">
        <f>IF($AE335&lt;&gt;"",IF(ISNA(VLOOKUP($AE335,'Alle Teamleden'!Y:AC,3,0)),"N/A",VLOOKUP($AE335,'Alle Teamleden'!Y:AC,3,0)),"")</f>
        <v/>
      </c>
      <c r="AJ335" s="76"/>
      <c r="AK335" s="74" t="str">
        <f>IF($AE335&lt;&gt;"",IF(ISNA(VLOOKUP($AE335,'Alle Teamleden'!Y:AC,4,0)),"N/A",VLOOKUP($AE335,'Alle Teamleden'!Y:AC,4,0)),"")</f>
        <v/>
      </c>
      <c r="AL335" s="77"/>
      <c r="AM335" s="75"/>
      <c r="AN335" s="15" t="str">
        <f>IF($AE335&lt;&gt;"",IF(ISNA(VLOOKUP(AV335,Gemiddelde!A:D,4,0)),"N/B",VLOOKUP(AV335,Gemiddelde!A:D,4,0)),"")</f>
        <v/>
      </c>
      <c r="AO335" s="15" t="str">
        <f>IF($AE335&lt;&gt;"",IF(ISNA(VLOOKUP(AV335,Gemiddelde!A:E,5,0)),"N/B",IF(VLOOKUP(AV335,Gemiddelde!A:E,5,0)=0,AN335,VLOOKUP(AV335,Gemiddelde!A:E,5,0))),"")</f>
        <v/>
      </c>
      <c r="AP335" s="11" t="str">
        <f>IF($AE335&lt;&gt;"",IF(ISNA(VLOOKUP($AE335,'Alle Teamleden'!Y:AD,5,0)),"N/A",VLOOKUP($AE335,'Alle Teamleden'!Y:AD,5,0)),"")</f>
        <v/>
      </c>
      <c r="AQ335" s="57"/>
      <c r="AR335" s="58"/>
      <c r="AS335" s="58"/>
      <c r="AT335" s="58"/>
      <c r="AU335" s="59"/>
      <c r="AV335" t="str">
        <f>AE335&amp;AV334</f>
        <v/>
      </c>
    </row>
    <row r="336" spans="2:48" x14ac:dyDescent="0.2">
      <c r="B336" t="str">
        <f>AI329&amp;" "&amp;AE329</f>
        <v xml:space="preserve"> </v>
      </c>
      <c r="C336">
        <f>AE329</f>
        <v>0</v>
      </c>
      <c r="D336" t="str">
        <f>$AH$3&amp;" "&amp;$AG329</f>
        <v xml:space="preserve"> </v>
      </c>
      <c r="E336">
        <f>AE332</f>
        <v>0</v>
      </c>
      <c r="F336" t="str">
        <f>AG332</f>
        <v/>
      </c>
      <c r="G336" t="str">
        <f>AI332</f>
        <v/>
      </c>
      <c r="H336" t="str">
        <f>AK332</f>
        <v/>
      </c>
      <c r="I336" t="str">
        <f>AN332</f>
        <v/>
      </c>
      <c r="J336" t="str">
        <f>AR332</f>
        <v/>
      </c>
      <c r="K336" t="str">
        <f>AK329</f>
        <v/>
      </c>
      <c r="L336" t="s">
        <v>46</v>
      </c>
      <c r="M336" t="str">
        <f>AM329</f>
        <v/>
      </c>
      <c r="N336" t="e">
        <f>VLOOKUP(D336,'Alle Teamleden'!F:P,11,0)</f>
        <v>#N/A</v>
      </c>
      <c r="O336">
        <f t="shared" ref="O336:O346" si="210">$AG$2</f>
        <v>0</v>
      </c>
      <c r="P336" t="e">
        <f>VLOOKUP(O336,'Alle Teamleden'!Q:R,2,0)</f>
        <v>#N/A</v>
      </c>
      <c r="Q336" t="str">
        <f t="shared" ref="Q336:Q346" si="211">$AE$5</f>
        <v/>
      </c>
      <c r="R336" t="str">
        <f t="shared" ref="R336:R346" si="212">$AI$5</f>
        <v/>
      </c>
      <c r="S336" t="str">
        <f t="shared" ref="S336:S346" si="213">$AM$5</f>
        <v/>
      </c>
      <c r="T336" t="str">
        <f t="shared" ref="T336:T346" si="214">$AN$5</f>
        <v/>
      </c>
      <c r="U336" t="str">
        <f t="shared" ref="U336:U346" si="215">$AO$5</f>
        <v/>
      </c>
      <c r="V336" t="str">
        <f t="shared" ref="V336:V346" si="216">$AR$5</f>
        <v/>
      </c>
      <c r="W336">
        <f t="shared" ref="W336:W346" si="217">AE336</f>
        <v>0</v>
      </c>
      <c r="X336" t="str">
        <f t="shared" ref="X336:X346" si="218">AG336</f>
        <v/>
      </c>
      <c r="Y336" t="str">
        <f t="shared" ref="Y336:Y346" si="219">AI336</f>
        <v/>
      </c>
      <c r="Z336" t="str">
        <f t="shared" ref="Z336:Z346" si="220">AK336</f>
        <v/>
      </c>
      <c r="AA336" t="str">
        <f t="shared" ref="AA336:AA346" si="221">AO336</f>
        <v/>
      </c>
      <c r="AB336" t="str">
        <f>IF(AE336&lt;&gt;"",VLOOKUP(C336,Hulpblad!B:D,3,0),"")</f>
        <v/>
      </c>
      <c r="AC336" s="4" t="str">
        <f t="shared" ref="AC336:AC346" si="222">AN336</f>
        <v/>
      </c>
      <c r="AD336" t="str">
        <f t="shared" ref="AD336:AD346" si="223">AP336</f>
        <v/>
      </c>
      <c r="AE336" s="27"/>
      <c r="AF336" s="12"/>
      <c r="AG336" s="74" t="str">
        <f>IF($AE336&lt;&gt;"",IF(ISNA(VLOOKUP($AE336,'Alle Teamleden'!Y:AC,2,0)),"N/A",VLOOKUP($AE336,'Alle Teamleden'!Y:AC,2,0)),"")</f>
        <v/>
      </c>
      <c r="AH336" s="75"/>
      <c r="AI336" s="76" t="str">
        <f>IF($AE336&lt;&gt;"",IF(ISNA(VLOOKUP($AE336,'Alle Teamleden'!Y:AC,3,0)),"N/A",VLOOKUP($AE336,'Alle Teamleden'!Y:AC,3,0)),"")</f>
        <v/>
      </c>
      <c r="AJ336" s="76"/>
      <c r="AK336" s="74" t="str">
        <f>IF($AE336&lt;&gt;"",IF(ISNA(VLOOKUP($AE336,'Alle Teamleden'!Y:AC,4,0)),"N/A",VLOOKUP($AE336,'Alle Teamleden'!Y:AC,4,0)),"")</f>
        <v/>
      </c>
      <c r="AL336" s="77"/>
      <c r="AM336" s="75"/>
      <c r="AN336" s="15" t="str">
        <f>IF($AE336&lt;&gt;"",IF(ISNA(VLOOKUP(AV336,Gemiddelde!A:D,4,0)),"N/B",VLOOKUP(AV336,Gemiddelde!A:D,4,0)),"")</f>
        <v/>
      </c>
      <c r="AO336" s="15" t="str">
        <f>IF($AE336&lt;&gt;"",IF(ISNA(VLOOKUP(AV336,Gemiddelde!A:E,5,0)),"N/B",IF(VLOOKUP(AV336,Gemiddelde!A:E,5,0)=0,AN336,VLOOKUP(AV336,Gemiddelde!A:E,5,0))),"")</f>
        <v/>
      </c>
      <c r="AP336" s="11" t="str">
        <f>IF($AE336&lt;&gt;"",IF(ISNA(VLOOKUP($AE336,'Alle Teamleden'!Y:AD,5,0)),"N/A",VLOOKUP($AE336,'Alle Teamleden'!Y:AD,5,0)),"")</f>
        <v/>
      </c>
      <c r="AQ336" s="57"/>
      <c r="AR336" s="58"/>
      <c r="AS336" s="58"/>
      <c r="AT336" s="58"/>
      <c r="AU336" s="59"/>
      <c r="AV336" t="str">
        <f>AE336&amp;AV334</f>
        <v/>
      </c>
    </row>
    <row r="337" spans="2:48" x14ac:dyDescent="0.2">
      <c r="B337" t="str">
        <f>AI329&amp;" "&amp;AE329</f>
        <v xml:space="preserve"> </v>
      </c>
      <c r="C337">
        <f>AE329</f>
        <v>0</v>
      </c>
      <c r="D337" t="str">
        <f>$AH$3&amp;" "&amp;$AG329</f>
        <v xml:space="preserve"> </v>
      </c>
      <c r="E337">
        <f>AE332</f>
        <v>0</v>
      </c>
      <c r="F337" t="str">
        <f>AG332</f>
        <v/>
      </c>
      <c r="G337" t="str">
        <f>AI332</f>
        <v/>
      </c>
      <c r="H337" t="str">
        <f>AK332</f>
        <v/>
      </c>
      <c r="I337" t="str">
        <f>AN332</f>
        <v/>
      </c>
      <c r="J337" t="str">
        <f>AR332</f>
        <v/>
      </c>
      <c r="K337" t="str">
        <f>AK329</f>
        <v/>
      </c>
      <c r="L337" t="s">
        <v>46</v>
      </c>
      <c r="M337" t="str">
        <f>AM329</f>
        <v/>
      </c>
      <c r="N337" t="e">
        <f>VLOOKUP(D337,'Alle Teamleden'!F:P,11,0)</f>
        <v>#N/A</v>
      </c>
      <c r="O337">
        <f t="shared" si="210"/>
        <v>0</v>
      </c>
      <c r="P337" t="e">
        <f>VLOOKUP(O337,'Alle Teamleden'!Q:R,2,0)</f>
        <v>#N/A</v>
      </c>
      <c r="Q337" t="str">
        <f t="shared" si="211"/>
        <v/>
      </c>
      <c r="R337" t="str">
        <f t="shared" si="212"/>
        <v/>
      </c>
      <c r="S337" t="str">
        <f t="shared" si="213"/>
        <v/>
      </c>
      <c r="T337" t="str">
        <f t="shared" si="214"/>
        <v/>
      </c>
      <c r="U337" t="str">
        <f t="shared" si="215"/>
        <v/>
      </c>
      <c r="V337" t="str">
        <f t="shared" si="216"/>
        <v/>
      </c>
      <c r="W337">
        <f t="shared" si="217"/>
        <v>0</v>
      </c>
      <c r="X337" t="str">
        <f t="shared" si="218"/>
        <v/>
      </c>
      <c r="Y337" t="str">
        <f t="shared" si="219"/>
        <v/>
      </c>
      <c r="Z337" t="str">
        <f t="shared" si="220"/>
        <v/>
      </c>
      <c r="AA337" t="str">
        <f t="shared" si="221"/>
        <v/>
      </c>
      <c r="AB337" t="str">
        <f>IF(AE337&lt;&gt;"",VLOOKUP(C337,Hulpblad!B:D,3,0),"")</f>
        <v/>
      </c>
      <c r="AC337" s="4" t="str">
        <f t="shared" si="222"/>
        <v/>
      </c>
      <c r="AD337" t="str">
        <f t="shared" si="223"/>
        <v/>
      </c>
      <c r="AE337" s="27"/>
      <c r="AF337" s="12"/>
      <c r="AG337" s="74" t="str">
        <f>IF($AE337&lt;&gt;"",IF(ISNA(VLOOKUP($AE337,'Alle Teamleden'!Y:AC,2,0)),"N/A",VLOOKUP($AE337,'Alle Teamleden'!Y:AC,2,0)),"")</f>
        <v/>
      </c>
      <c r="AH337" s="75"/>
      <c r="AI337" s="76" t="str">
        <f>IF($AE337&lt;&gt;"",IF(ISNA(VLOOKUP($AE337,'Alle Teamleden'!Y:AC,3,0)),"N/A",VLOOKUP($AE337,'Alle Teamleden'!Y:AC,3,0)),"")</f>
        <v/>
      </c>
      <c r="AJ337" s="76"/>
      <c r="AK337" s="74" t="str">
        <f>IF($AE337&lt;&gt;"",IF(ISNA(VLOOKUP($AE337,'Alle Teamleden'!Y:AC,4,0)),"N/A",VLOOKUP($AE337,'Alle Teamleden'!Y:AC,4,0)),"")</f>
        <v/>
      </c>
      <c r="AL337" s="77"/>
      <c r="AM337" s="75"/>
      <c r="AN337" s="15" t="str">
        <f>IF($AE337&lt;&gt;"",IF(ISNA(VLOOKUP(AV337,Gemiddelde!A:D,4,0)),"N/B",VLOOKUP(AV337,Gemiddelde!A:D,4,0)),"")</f>
        <v/>
      </c>
      <c r="AO337" s="15" t="str">
        <f>IF($AE337&lt;&gt;"",IF(ISNA(VLOOKUP(AV337,Gemiddelde!A:E,5,0)),"N/B",IF(VLOOKUP(AV337,Gemiddelde!A:E,5,0)=0,AN337,VLOOKUP(AV337,Gemiddelde!A:E,5,0))),"")</f>
        <v/>
      </c>
      <c r="AP337" s="11" t="str">
        <f>IF($AE337&lt;&gt;"",IF(ISNA(VLOOKUP($AE337,'Alle Teamleden'!Y:AD,5,0)),"N/A",VLOOKUP($AE337,'Alle Teamleden'!Y:AD,5,0)),"")</f>
        <v/>
      </c>
      <c r="AQ337" s="57"/>
      <c r="AR337" s="58"/>
      <c r="AS337" s="58"/>
      <c r="AT337" s="58"/>
      <c r="AU337" s="59"/>
      <c r="AV337" t="str">
        <f>AE337&amp;AV334</f>
        <v/>
      </c>
    </row>
    <row r="338" spans="2:48" x14ac:dyDescent="0.2">
      <c r="B338" t="str">
        <f>AI329&amp;" "&amp;AE329</f>
        <v xml:space="preserve"> </v>
      </c>
      <c r="C338">
        <f>AE329</f>
        <v>0</v>
      </c>
      <c r="D338" t="str">
        <f>$AH$3&amp;" "&amp;$AG329</f>
        <v xml:space="preserve"> </v>
      </c>
      <c r="E338">
        <f>AE332</f>
        <v>0</v>
      </c>
      <c r="F338" t="str">
        <f>AG332</f>
        <v/>
      </c>
      <c r="G338" t="str">
        <f>AI332</f>
        <v/>
      </c>
      <c r="H338" t="str">
        <f>AK332</f>
        <v/>
      </c>
      <c r="I338" t="str">
        <f>AN332</f>
        <v/>
      </c>
      <c r="J338" t="str">
        <f>AR332</f>
        <v/>
      </c>
      <c r="K338" t="str">
        <f>AK329</f>
        <v/>
      </c>
      <c r="L338" t="s">
        <v>46</v>
      </c>
      <c r="M338" t="str">
        <f>AM329</f>
        <v/>
      </c>
      <c r="N338" t="e">
        <f>VLOOKUP(D338,'Alle Teamleden'!F:P,11,0)</f>
        <v>#N/A</v>
      </c>
      <c r="O338">
        <f t="shared" si="210"/>
        <v>0</v>
      </c>
      <c r="P338" t="e">
        <f>VLOOKUP(O338,'Alle Teamleden'!Q:R,2,0)</f>
        <v>#N/A</v>
      </c>
      <c r="Q338" t="str">
        <f t="shared" si="211"/>
        <v/>
      </c>
      <c r="R338" t="str">
        <f t="shared" si="212"/>
        <v/>
      </c>
      <c r="S338" t="str">
        <f t="shared" si="213"/>
        <v/>
      </c>
      <c r="T338" t="str">
        <f t="shared" si="214"/>
        <v/>
      </c>
      <c r="U338" t="str">
        <f t="shared" si="215"/>
        <v/>
      </c>
      <c r="V338" t="str">
        <f t="shared" si="216"/>
        <v/>
      </c>
      <c r="W338">
        <f t="shared" si="217"/>
        <v>0</v>
      </c>
      <c r="X338" t="str">
        <f t="shared" si="218"/>
        <v/>
      </c>
      <c r="Y338" t="str">
        <f t="shared" si="219"/>
        <v/>
      </c>
      <c r="Z338" t="str">
        <f t="shared" si="220"/>
        <v/>
      </c>
      <c r="AA338" t="str">
        <f t="shared" si="221"/>
        <v/>
      </c>
      <c r="AB338" t="str">
        <f>IF(AE338&lt;&gt;"",VLOOKUP(C338,Hulpblad!B:D,3,0),"")</f>
        <v/>
      </c>
      <c r="AC338" s="4" t="str">
        <f t="shared" si="222"/>
        <v/>
      </c>
      <c r="AD338" t="str">
        <f t="shared" si="223"/>
        <v/>
      </c>
      <c r="AE338" s="27"/>
      <c r="AF338" s="12"/>
      <c r="AG338" s="74" t="str">
        <f>IF($AE338&lt;&gt;"",IF(ISNA(VLOOKUP($AE338,'Alle Teamleden'!Y:AC,2,0)),"N/A",VLOOKUP($AE338,'Alle Teamleden'!Y:AC,2,0)),"")</f>
        <v/>
      </c>
      <c r="AH338" s="75"/>
      <c r="AI338" s="76" t="str">
        <f>IF($AE338&lt;&gt;"",IF(ISNA(VLOOKUP($AE338,'Alle Teamleden'!Y:AC,3,0)),"N/A",VLOOKUP($AE338,'Alle Teamleden'!Y:AC,3,0)),"")</f>
        <v/>
      </c>
      <c r="AJ338" s="76"/>
      <c r="AK338" s="74" t="str">
        <f>IF($AE338&lt;&gt;"",IF(ISNA(VLOOKUP($AE338,'Alle Teamleden'!Y:AC,4,0)),"N/A",VLOOKUP($AE338,'Alle Teamleden'!Y:AC,4,0)),"")</f>
        <v/>
      </c>
      <c r="AL338" s="77"/>
      <c r="AM338" s="75"/>
      <c r="AN338" s="15" t="str">
        <f>IF($AE338&lt;&gt;"",IF(ISNA(VLOOKUP(AV338,Gemiddelde!A:D,4,0)),"N/B",VLOOKUP(AV338,Gemiddelde!A:D,4,0)),"")</f>
        <v/>
      </c>
      <c r="AO338" s="15" t="str">
        <f>IF($AE338&lt;&gt;"",IF(ISNA(VLOOKUP(AV338,Gemiddelde!A:E,5,0)),"N/B",IF(VLOOKUP(AV338,Gemiddelde!A:E,5,0)=0,AN338,VLOOKUP(AV338,Gemiddelde!A:E,5,0))),"")</f>
        <v/>
      </c>
      <c r="AP338" s="11" t="str">
        <f>IF($AE338&lt;&gt;"",IF(ISNA(VLOOKUP($AE338,'Alle Teamleden'!Y:AD,5,0)),"N/A",VLOOKUP($AE338,'Alle Teamleden'!Y:AD,5,0)),"")</f>
        <v/>
      </c>
      <c r="AQ338" s="57"/>
      <c r="AR338" s="58"/>
      <c r="AS338" s="58"/>
      <c r="AT338" s="58"/>
      <c r="AU338" s="59"/>
      <c r="AV338" t="str">
        <f>AE338&amp;AV334</f>
        <v/>
      </c>
    </row>
    <row r="339" spans="2:48" x14ac:dyDescent="0.2">
      <c r="B339" t="str">
        <f>AI329&amp;" "&amp;AE329</f>
        <v xml:space="preserve"> </v>
      </c>
      <c r="C339">
        <f>AE329</f>
        <v>0</v>
      </c>
      <c r="D339" t="str">
        <f>$AH$3&amp;" "&amp;$AG329</f>
        <v xml:space="preserve"> </v>
      </c>
      <c r="E339">
        <f>AE332</f>
        <v>0</v>
      </c>
      <c r="F339" t="str">
        <f>AG332</f>
        <v/>
      </c>
      <c r="G339" t="str">
        <f>AI332</f>
        <v/>
      </c>
      <c r="H339" t="str">
        <f>AK332</f>
        <v/>
      </c>
      <c r="I339" t="str">
        <f>AN332</f>
        <v/>
      </c>
      <c r="J339" t="str">
        <f>AR332</f>
        <v/>
      </c>
      <c r="K339" t="str">
        <f>AK329</f>
        <v/>
      </c>
      <c r="L339" t="s">
        <v>46</v>
      </c>
      <c r="M339" t="str">
        <f>AM329</f>
        <v/>
      </c>
      <c r="N339" t="e">
        <f>VLOOKUP(D339,'Alle Teamleden'!F:P,11,0)</f>
        <v>#N/A</v>
      </c>
      <c r="O339">
        <f t="shared" si="210"/>
        <v>0</v>
      </c>
      <c r="P339" t="e">
        <f>VLOOKUP(O339,'Alle Teamleden'!Q:R,2,0)</f>
        <v>#N/A</v>
      </c>
      <c r="Q339" t="str">
        <f t="shared" si="211"/>
        <v/>
      </c>
      <c r="R339" t="str">
        <f t="shared" si="212"/>
        <v/>
      </c>
      <c r="S339" t="str">
        <f t="shared" si="213"/>
        <v/>
      </c>
      <c r="T339" t="str">
        <f t="shared" si="214"/>
        <v/>
      </c>
      <c r="U339" t="str">
        <f t="shared" si="215"/>
        <v/>
      </c>
      <c r="V339" t="str">
        <f t="shared" si="216"/>
        <v/>
      </c>
      <c r="W339">
        <f t="shared" si="217"/>
        <v>0</v>
      </c>
      <c r="X339" t="str">
        <f t="shared" si="218"/>
        <v/>
      </c>
      <c r="Y339" t="str">
        <f t="shared" si="219"/>
        <v/>
      </c>
      <c r="Z339" t="str">
        <f t="shared" si="220"/>
        <v/>
      </c>
      <c r="AA339" t="str">
        <f t="shared" si="221"/>
        <v/>
      </c>
      <c r="AB339" t="str">
        <f>IF(AE339&lt;&gt;"",VLOOKUP(C339,Hulpblad!B:D,3,0),"")</f>
        <v/>
      </c>
      <c r="AC339" s="4" t="str">
        <f t="shared" si="222"/>
        <v/>
      </c>
      <c r="AD339" t="str">
        <f t="shared" si="223"/>
        <v/>
      </c>
      <c r="AE339" s="27"/>
      <c r="AF339" s="12"/>
      <c r="AG339" s="74" t="str">
        <f>IF($AE339&lt;&gt;"",IF(ISNA(VLOOKUP($AE339,'Alle Teamleden'!Y:AC,2,0)),"N/A",VLOOKUP($AE339,'Alle Teamleden'!Y:AC,2,0)),"")</f>
        <v/>
      </c>
      <c r="AH339" s="75"/>
      <c r="AI339" s="76" t="str">
        <f>IF($AE339&lt;&gt;"",IF(ISNA(VLOOKUP($AE339,'Alle Teamleden'!Y:AC,3,0)),"N/A",VLOOKUP($AE339,'Alle Teamleden'!Y:AC,3,0)),"")</f>
        <v/>
      </c>
      <c r="AJ339" s="76"/>
      <c r="AK339" s="74" t="str">
        <f>IF($AE339&lt;&gt;"",IF(ISNA(VLOOKUP($AE339,'Alle Teamleden'!Y:AC,4,0)),"N/A",VLOOKUP($AE339,'Alle Teamleden'!Y:AC,4,0)),"")</f>
        <v/>
      </c>
      <c r="AL339" s="77"/>
      <c r="AM339" s="75"/>
      <c r="AN339" s="15" t="str">
        <f>IF($AE339&lt;&gt;"",IF(ISNA(VLOOKUP(AV339,Gemiddelde!A:D,4,0)),"N/B",VLOOKUP(AV339,Gemiddelde!A:D,4,0)),"")</f>
        <v/>
      </c>
      <c r="AO339" s="15" t="str">
        <f>IF($AE339&lt;&gt;"",IF(ISNA(VLOOKUP(AV339,Gemiddelde!A:E,5,0)),"N/B",IF(VLOOKUP(AV339,Gemiddelde!A:E,5,0)=0,AN339,VLOOKUP(AV339,Gemiddelde!A:E,5,0))),"")</f>
        <v/>
      </c>
      <c r="AP339" s="11" t="str">
        <f>IF($AE339&lt;&gt;"",IF(ISNA(VLOOKUP($AE339,'Alle Teamleden'!Y:AD,5,0)),"N/A",VLOOKUP($AE339,'Alle Teamleden'!Y:AD,5,0)),"")</f>
        <v/>
      </c>
      <c r="AQ339" s="57"/>
      <c r="AR339" s="58"/>
      <c r="AS339" s="58"/>
      <c r="AT339" s="58"/>
      <c r="AU339" s="59"/>
      <c r="AV339" t="str">
        <f>AE339&amp;AV334</f>
        <v/>
      </c>
    </row>
    <row r="340" spans="2:48" x14ac:dyDescent="0.2">
      <c r="B340" t="str">
        <f>AI329&amp;" "&amp;AE329</f>
        <v xml:space="preserve"> </v>
      </c>
      <c r="C340">
        <f>AE329</f>
        <v>0</v>
      </c>
      <c r="D340" t="str">
        <f>$AH$3&amp;" "&amp;$AG329</f>
        <v xml:space="preserve"> </v>
      </c>
      <c r="E340">
        <f>AE332</f>
        <v>0</v>
      </c>
      <c r="F340" t="str">
        <f>AG332</f>
        <v/>
      </c>
      <c r="G340" t="str">
        <f>AI332</f>
        <v/>
      </c>
      <c r="H340" t="str">
        <f>AK332</f>
        <v/>
      </c>
      <c r="I340" t="str">
        <f>AN332</f>
        <v/>
      </c>
      <c r="J340" t="str">
        <f>AR332</f>
        <v/>
      </c>
      <c r="K340" t="str">
        <f>AK329</f>
        <v/>
      </c>
      <c r="L340" t="s">
        <v>46</v>
      </c>
      <c r="M340" t="str">
        <f>AM329</f>
        <v/>
      </c>
      <c r="N340" t="e">
        <f>VLOOKUP(D340,'Alle Teamleden'!F:P,11,0)</f>
        <v>#N/A</v>
      </c>
      <c r="O340">
        <f t="shared" si="210"/>
        <v>0</v>
      </c>
      <c r="P340" t="e">
        <f>VLOOKUP(O340,'Alle Teamleden'!Q:R,2,0)</f>
        <v>#N/A</v>
      </c>
      <c r="Q340" t="str">
        <f t="shared" si="211"/>
        <v/>
      </c>
      <c r="R340" t="str">
        <f t="shared" si="212"/>
        <v/>
      </c>
      <c r="S340" t="str">
        <f t="shared" si="213"/>
        <v/>
      </c>
      <c r="T340" t="str">
        <f t="shared" si="214"/>
        <v/>
      </c>
      <c r="U340" t="str">
        <f t="shared" si="215"/>
        <v/>
      </c>
      <c r="V340" t="str">
        <f t="shared" si="216"/>
        <v/>
      </c>
      <c r="W340">
        <f t="shared" si="217"/>
        <v>0</v>
      </c>
      <c r="X340" t="str">
        <f t="shared" si="218"/>
        <v/>
      </c>
      <c r="Y340" t="str">
        <f t="shared" si="219"/>
        <v/>
      </c>
      <c r="Z340" t="str">
        <f t="shared" si="220"/>
        <v/>
      </c>
      <c r="AA340" t="str">
        <f t="shared" si="221"/>
        <v/>
      </c>
      <c r="AB340" t="str">
        <f>IF(AE340&lt;&gt;"",VLOOKUP(C340,Hulpblad!B:D,3,0),"")</f>
        <v/>
      </c>
      <c r="AC340" s="4" t="str">
        <f t="shared" si="222"/>
        <v/>
      </c>
      <c r="AD340" t="str">
        <f t="shared" si="223"/>
        <v/>
      </c>
      <c r="AE340" s="27"/>
      <c r="AF340" s="12"/>
      <c r="AG340" s="74" t="str">
        <f>IF($AE340&lt;&gt;"",IF(ISNA(VLOOKUP($AE340,'Alle Teamleden'!Y:AC,2,0)),"N/A",VLOOKUP($AE340,'Alle Teamleden'!Y:AC,2,0)),"")</f>
        <v/>
      </c>
      <c r="AH340" s="75"/>
      <c r="AI340" s="76" t="str">
        <f>IF($AE340&lt;&gt;"",IF(ISNA(VLOOKUP($AE340,'Alle Teamleden'!Y:AC,3,0)),"N/A",VLOOKUP($AE340,'Alle Teamleden'!Y:AC,3,0)),"")</f>
        <v/>
      </c>
      <c r="AJ340" s="76"/>
      <c r="AK340" s="74" t="str">
        <f>IF($AE340&lt;&gt;"",IF(ISNA(VLOOKUP($AE340,'Alle Teamleden'!Y:AC,4,0)),"N/A",VLOOKUP($AE340,'Alle Teamleden'!Y:AC,4,0)),"")</f>
        <v/>
      </c>
      <c r="AL340" s="77"/>
      <c r="AM340" s="75"/>
      <c r="AN340" s="15" t="str">
        <f>IF($AE340&lt;&gt;"",IF(ISNA(VLOOKUP(AV340,Gemiddelde!A:D,4,0)),"N/B",VLOOKUP(AV340,Gemiddelde!A:D,4,0)),"")</f>
        <v/>
      </c>
      <c r="AO340" s="15" t="str">
        <f>IF($AE340&lt;&gt;"",IF(ISNA(VLOOKUP(AV340,Gemiddelde!A:E,5,0)),"N/B",IF(VLOOKUP(AV340,Gemiddelde!A:E,5,0)=0,AN340,VLOOKUP(AV340,Gemiddelde!A:E,5,0))),"")</f>
        <v/>
      </c>
      <c r="AP340" s="11" t="str">
        <f>IF($AE340&lt;&gt;"",IF(ISNA(VLOOKUP($AE340,'Alle Teamleden'!Y:AD,5,0)),"N/A",VLOOKUP($AE340,'Alle Teamleden'!Y:AD,5,0)),"")</f>
        <v/>
      </c>
      <c r="AQ340" s="57"/>
      <c r="AR340" s="58"/>
      <c r="AS340" s="58"/>
      <c r="AT340" s="58"/>
      <c r="AU340" s="59"/>
      <c r="AV340" t="str">
        <f>AE340&amp;AV334</f>
        <v/>
      </c>
    </row>
    <row r="341" spans="2:48" x14ac:dyDescent="0.2">
      <c r="B341" t="str">
        <f>AI329&amp;" "&amp;AE329</f>
        <v xml:space="preserve"> </v>
      </c>
      <c r="C341">
        <f>AE329</f>
        <v>0</v>
      </c>
      <c r="D341" t="str">
        <f>$AH$3&amp;" "&amp;$AG329</f>
        <v xml:space="preserve"> </v>
      </c>
      <c r="E341">
        <f>AE332</f>
        <v>0</v>
      </c>
      <c r="F341" t="str">
        <f>AG332</f>
        <v/>
      </c>
      <c r="G341" t="str">
        <f>AI332</f>
        <v/>
      </c>
      <c r="H341" t="str">
        <f>AK332</f>
        <v/>
      </c>
      <c r="I341" t="str">
        <f>AN332</f>
        <v/>
      </c>
      <c r="J341" t="str">
        <f>AR332</f>
        <v/>
      </c>
      <c r="K341" t="str">
        <f>AK329</f>
        <v/>
      </c>
      <c r="L341" t="s">
        <v>46</v>
      </c>
      <c r="M341" t="str">
        <f>AM329</f>
        <v/>
      </c>
      <c r="N341" t="e">
        <f>VLOOKUP(D341,'Alle Teamleden'!F:P,11,0)</f>
        <v>#N/A</v>
      </c>
      <c r="O341">
        <f t="shared" si="210"/>
        <v>0</v>
      </c>
      <c r="P341" t="e">
        <f>VLOOKUP(O341,'Alle Teamleden'!Q:R,2,0)</f>
        <v>#N/A</v>
      </c>
      <c r="Q341" t="str">
        <f t="shared" si="211"/>
        <v/>
      </c>
      <c r="R341" t="str">
        <f t="shared" si="212"/>
        <v/>
      </c>
      <c r="S341" t="str">
        <f t="shared" si="213"/>
        <v/>
      </c>
      <c r="T341" t="str">
        <f t="shared" si="214"/>
        <v/>
      </c>
      <c r="U341" t="str">
        <f t="shared" si="215"/>
        <v/>
      </c>
      <c r="V341" t="str">
        <f t="shared" si="216"/>
        <v/>
      </c>
      <c r="W341">
        <f t="shared" si="217"/>
        <v>0</v>
      </c>
      <c r="X341" t="str">
        <f t="shared" si="218"/>
        <v/>
      </c>
      <c r="Y341" t="str">
        <f t="shared" si="219"/>
        <v/>
      </c>
      <c r="Z341" t="str">
        <f t="shared" si="220"/>
        <v/>
      </c>
      <c r="AA341" t="str">
        <f t="shared" si="221"/>
        <v/>
      </c>
      <c r="AB341" t="str">
        <f>IF(AE341&lt;&gt;"",VLOOKUP(C341,Hulpblad!B:D,3,0),"")</f>
        <v/>
      </c>
      <c r="AC341" s="4" t="str">
        <f t="shared" si="222"/>
        <v/>
      </c>
      <c r="AD341" t="str">
        <f t="shared" si="223"/>
        <v/>
      </c>
      <c r="AE341" s="27"/>
      <c r="AF341" s="12"/>
      <c r="AG341" s="74" t="str">
        <f>IF($AE341&lt;&gt;"",IF(ISNA(VLOOKUP($AE341,'Alle Teamleden'!Y:AC,2,0)),"N/A",VLOOKUP($AE341,'Alle Teamleden'!Y:AC,2,0)),"")</f>
        <v/>
      </c>
      <c r="AH341" s="75"/>
      <c r="AI341" s="76" t="str">
        <f>IF($AE341&lt;&gt;"",IF(ISNA(VLOOKUP($AE341,'Alle Teamleden'!Y:AC,3,0)),"N/A",VLOOKUP($AE341,'Alle Teamleden'!Y:AC,3,0)),"")</f>
        <v/>
      </c>
      <c r="AJ341" s="76"/>
      <c r="AK341" s="74" t="str">
        <f>IF($AE341&lt;&gt;"",IF(ISNA(VLOOKUP($AE341,'Alle Teamleden'!Y:AC,4,0)),"N/A",VLOOKUP($AE341,'Alle Teamleden'!Y:AC,4,0)),"")</f>
        <v/>
      </c>
      <c r="AL341" s="77"/>
      <c r="AM341" s="75"/>
      <c r="AN341" s="15" t="str">
        <f>IF($AE341&lt;&gt;"",IF(ISNA(VLOOKUP(AV341,Gemiddelde!A:D,4,0)),"N/B",VLOOKUP(AV341,Gemiddelde!A:D,4,0)),"")</f>
        <v/>
      </c>
      <c r="AO341" s="15" t="str">
        <f>IF($AE341&lt;&gt;"",IF(ISNA(VLOOKUP(AV341,Gemiddelde!A:E,5,0)),"N/B",IF(VLOOKUP(AV341,Gemiddelde!A:E,5,0)=0,AN341,VLOOKUP(AV341,Gemiddelde!A:E,5,0))),"")</f>
        <v/>
      </c>
      <c r="AP341" s="11" t="str">
        <f>IF($AE341&lt;&gt;"",IF(ISNA(VLOOKUP($AE341,'Alle Teamleden'!Y:AD,5,0)),"N/A",VLOOKUP($AE341,'Alle Teamleden'!Y:AD,5,0)),"")</f>
        <v/>
      </c>
      <c r="AQ341" s="57"/>
      <c r="AR341" s="58"/>
      <c r="AS341" s="58"/>
      <c r="AT341" s="58"/>
      <c r="AU341" s="59"/>
      <c r="AV341" t="str">
        <f>AE341&amp;AV334</f>
        <v/>
      </c>
    </row>
    <row r="342" spans="2:48" x14ac:dyDescent="0.2">
      <c r="B342" t="str">
        <f>AI329&amp;" "&amp;AE329</f>
        <v xml:space="preserve"> </v>
      </c>
      <c r="C342">
        <f>AE329</f>
        <v>0</v>
      </c>
      <c r="D342" t="str">
        <f>$AH$3&amp;" "&amp;$AG329</f>
        <v xml:space="preserve"> </v>
      </c>
      <c r="E342">
        <f>AE332</f>
        <v>0</v>
      </c>
      <c r="F342" t="str">
        <f>AG332</f>
        <v/>
      </c>
      <c r="G342" t="str">
        <f>AI332</f>
        <v/>
      </c>
      <c r="H342" t="str">
        <f>AK332</f>
        <v/>
      </c>
      <c r="I342" t="str">
        <f>AN332</f>
        <v/>
      </c>
      <c r="J342" t="str">
        <f>AR332</f>
        <v/>
      </c>
      <c r="K342" t="str">
        <f>AK329</f>
        <v/>
      </c>
      <c r="L342" t="s">
        <v>46</v>
      </c>
      <c r="M342" t="str">
        <f>AM329</f>
        <v/>
      </c>
      <c r="N342" t="e">
        <f>VLOOKUP(D342,'Alle Teamleden'!F:P,11,0)</f>
        <v>#N/A</v>
      </c>
      <c r="O342">
        <f t="shared" si="210"/>
        <v>0</v>
      </c>
      <c r="P342" t="e">
        <f>VLOOKUP(O342,'Alle Teamleden'!Q:R,2,0)</f>
        <v>#N/A</v>
      </c>
      <c r="Q342" t="str">
        <f t="shared" si="211"/>
        <v/>
      </c>
      <c r="R342" t="str">
        <f t="shared" si="212"/>
        <v/>
      </c>
      <c r="S342" t="str">
        <f t="shared" si="213"/>
        <v/>
      </c>
      <c r="T342" t="str">
        <f t="shared" si="214"/>
        <v/>
      </c>
      <c r="U342" t="str">
        <f t="shared" si="215"/>
        <v/>
      </c>
      <c r="V342" t="str">
        <f t="shared" si="216"/>
        <v/>
      </c>
      <c r="W342">
        <f t="shared" si="217"/>
        <v>0</v>
      </c>
      <c r="X342" t="str">
        <f t="shared" si="218"/>
        <v/>
      </c>
      <c r="Y342" t="str">
        <f t="shared" si="219"/>
        <v/>
      </c>
      <c r="Z342" t="str">
        <f t="shared" si="220"/>
        <v/>
      </c>
      <c r="AA342" t="str">
        <f t="shared" si="221"/>
        <v/>
      </c>
      <c r="AB342" t="str">
        <f>IF(AE342&lt;&gt;"",VLOOKUP(C342,Hulpblad!B:D,3,0),"")</f>
        <v/>
      </c>
      <c r="AC342" s="4" t="str">
        <f t="shared" si="222"/>
        <v/>
      </c>
      <c r="AD342" t="str">
        <f t="shared" si="223"/>
        <v/>
      </c>
      <c r="AE342" s="27"/>
      <c r="AF342" s="12"/>
      <c r="AG342" s="74" t="str">
        <f>IF($AE342&lt;&gt;"",IF(ISNA(VLOOKUP($AE342,'Alle Teamleden'!Y:AC,2,0)),"N/A",VLOOKUP($AE342,'Alle Teamleden'!Y:AC,2,0)),"")</f>
        <v/>
      </c>
      <c r="AH342" s="75"/>
      <c r="AI342" s="76" t="str">
        <f>IF($AE342&lt;&gt;"",IF(ISNA(VLOOKUP($AE342,'Alle Teamleden'!Y:AC,3,0)),"N/A",VLOOKUP($AE342,'Alle Teamleden'!Y:AC,3,0)),"")</f>
        <v/>
      </c>
      <c r="AJ342" s="76"/>
      <c r="AK342" s="74" t="str">
        <f>IF($AE342&lt;&gt;"",IF(ISNA(VLOOKUP($AE342,'Alle Teamleden'!Y:AC,4,0)),"N/A",VLOOKUP($AE342,'Alle Teamleden'!Y:AC,4,0)),"")</f>
        <v/>
      </c>
      <c r="AL342" s="77"/>
      <c r="AM342" s="75"/>
      <c r="AN342" s="15" t="str">
        <f>IF($AE342&lt;&gt;"",IF(ISNA(VLOOKUP(AV342,Gemiddelde!A:D,4,0)),"N/B",VLOOKUP(AV342,Gemiddelde!A:D,4,0)),"")</f>
        <v/>
      </c>
      <c r="AO342" s="15" t="str">
        <f>IF($AE342&lt;&gt;"",IF(ISNA(VLOOKUP(AV342,Gemiddelde!A:E,5,0)),"N/B",IF(VLOOKUP(AV342,Gemiddelde!A:E,5,0)=0,AN342,VLOOKUP(AV342,Gemiddelde!A:E,5,0))),"")</f>
        <v/>
      </c>
      <c r="AP342" s="11" t="str">
        <f>IF($AE342&lt;&gt;"",IF(ISNA(VLOOKUP($AE342,'Alle Teamleden'!Y:AD,5,0)),"N/A",VLOOKUP($AE342,'Alle Teamleden'!Y:AD,5,0)),"")</f>
        <v/>
      </c>
      <c r="AQ342" s="57"/>
      <c r="AR342" s="58"/>
      <c r="AS342" s="58"/>
      <c r="AT342" s="58"/>
      <c r="AU342" s="59"/>
      <c r="AV342" t="str">
        <f>AE342&amp;AV334</f>
        <v/>
      </c>
    </row>
    <row r="343" spans="2:48" x14ac:dyDescent="0.2">
      <c r="B343" t="str">
        <f>AI329&amp;" "&amp;AE329</f>
        <v xml:space="preserve"> </v>
      </c>
      <c r="C343">
        <f>AE329</f>
        <v>0</v>
      </c>
      <c r="D343" t="str">
        <f>$AH$3&amp;" "&amp;$AG329</f>
        <v xml:space="preserve"> </v>
      </c>
      <c r="E343">
        <f>AE332</f>
        <v>0</v>
      </c>
      <c r="F343" t="str">
        <f>AG332</f>
        <v/>
      </c>
      <c r="G343" t="str">
        <f>AI332</f>
        <v/>
      </c>
      <c r="H343" t="str">
        <f>AK332</f>
        <v/>
      </c>
      <c r="I343" t="str">
        <f>AN332</f>
        <v/>
      </c>
      <c r="J343" t="str">
        <f>AR332</f>
        <v/>
      </c>
      <c r="K343" t="str">
        <f>AK329</f>
        <v/>
      </c>
      <c r="L343" t="s">
        <v>46</v>
      </c>
      <c r="M343" t="str">
        <f>AM329</f>
        <v/>
      </c>
      <c r="N343" t="e">
        <f>VLOOKUP(D343,'Alle Teamleden'!F:P,11,0)</f>
        <v>#N/A</v>
      </c>
      <c r="O343">
        <f t="shared" si="210"/>
        <v>0</v>
      </c>
      <c r="P343" t="e">
        <f>VLOOKUP(O343,'Alle Teamleden'!Q:R,2,0)</f>
        <v>#N/A</v>
      </c>
      <c r="Q343" t="str">
        <f t="shared" si="211"/>
        <v/>
      </c>
      <c r="R343" t="str">
        <f t="shared" si="212"/>
        <v/>
      </c>
      <c r="S343" t="str">
        <f t="shared" si="213"/>
        <v/>
      </c>
      <c r="T343" t="str">
        <f t="shared" si="214"/>
        <v/>
      </c>
      <c r="U343" t="str">
        <f t="shared" si="215"/>
        <v/>
      </c>
      <c r="V343" t="str">
        <f t="shared" si="216"/>
        <v/>
      </c>
      <c r="W343">
        <f t="shared" si="217"/>
        <v>0</v>
      </c>
      <c r="X343" t="str">
        <f t="shared" si="218"/>
        <v/>
      </c>
      <c r="Y343" t="str">
        <f t="shared" si="219"/>
        <v/>
      </c>
      <c r="Z343" t="str">
        <f t="shared" si="220"/>
        <v/>
      </c>
      <c r="AA343" t="str">
        <f t="shared" si="221"/>
        <v/>
      </c>
      <c r="AB343" t="str">
        <f>IF(AE343&lt;&gt;"",VLOOKUP(C343,Hulpblad!B:D,3,0),"")</f>
        <v/>
      </c>
      <c r="AC343" s="4" t="str">
        <f t="shared" si="222"/>
        <v/>
      </c>
      <c r="AD343" t="str">
        <f t="shared" si="223"/>
        <v/>
      </c>
      <c r="AE343" s="27"/>
      <c r="AF343" s="12"/>
      <c r="AG343" s="74" t="str">
        <f>IF($AE343&lt;&gt;"",IF(ISNA(VLOOKUP($AE343,'Alle Teamleden'!Y:AC,2,0)),"N/A",VLOOKUP($AE343,'Alle Teamleden'!Y:AC,2,0)),"")</f>
        <v/>
      </c>
      <c r="AH343" s="75"/>
      <c r="AI343" s="76" t="str">
        <f>IF($AE343&lt;&gt;"",IF(ISNA(VLOOKUP($AE343,'Alle Teamleden'!Y:AC,3,0)),"N/A",VLOOKUP($AE343,'Alle Teamleden'!Y:AC,3,0)),"")</f>
        <v/>
      </c>
      <c r="AJ343" s="76"/>
      <c r="AK343" s="74" t="str">
        <f>IF($AE343&lt;&gt;"",IF(ISNA(VLOOKUP($AE343,'Alle Teamleden'!Y:AC,4,0)),"N/A",VLOOKUP($AE343,'Alle Teamleden'!Y:AC,4,0)),"")</f>
        <v/>
      </c>
      <c r="AL343" s="77"/>
      <c r="AM343" s="75"/>
      <c r="AN343" s="15" t="str">
        <f>IF($AE343&lt;&gt;"",IF(ISNA(VLOOKUP(AV343,Gemiddelde!A:D,4,0)),"N/B",VLOOKUP(AV343,Gemiddelde!A:D,4,0)),"")</f>
        <v/>
      </c>
      <c r="AO343" s="15" t="str">
        <f>IF($AE343&lt;&gt;"",IF(ISNA(VLOOKUP(AV343,Gemiddelde!A:E,5,0)),"N/B",IF(VLOOKUP(AV343,Gemiddelde!A:E,5,0)=0,AN343,VLOOKUP(AV343,Gemiddelde!A:E,5,0))),"")</f>
        <v/>
      </c>
      <c r="AP343" s="11" t="str">
        <f>IF($AE343&lt;&gt;"",IF(ISNA(VLOOKUP($AE343,'Alle Teamleden'!Y:AD,5,0)),"N/A",VLOOKUP($AE343,'Alle Teamleden'!Y:AD,5,0)),"")</f>
        <v/>
      </c>
      <c r="AQ343" s="57"/>
      <c r="AR343" s="58"/>
      <c r="AS343" s="58"/>
      <c r="AT343" s="58"/>
      <c r="AU343" s="59"/>
      <c r="AV343" t="str">
        <f>AE343&amp;AV334</f>
        <v/>
      </c>
    </row>
    <row r="344" spans="2:48" x14ac:dyDescent="0.2">
      <c r="B344" t="str">
        <f>AI329&amp;" "&amp;AE329</f>
        <v xml:space="preserve"> </v>
      </c>
      <c r="C344">
        <f>AE329</f>
        <v>0</v>
      </c>
      <c r="D344" t="str">
        <f>$AH$3&amp;" "&amp;$AG329</f>
        <v xml:space="preserve"> </v>
      </c>
      <c r="E344">
        <f>AE332</f>
        <v>0</v>
      </c>
      <c r="F344" t="str">
        <f>AG332</f>
        <v/>
      </c>
      <c r="G344" t="str">
        <f>AI332</f>
        <v/>
      </c>
      <c r="H344" t="str">
        <f>AK332</f>
        <v/>
      </c>
      <c r="I344" t="str">
        <f>AN332</f>
        <v/>
      </c>
      <c r="J344" t="str">
        <f>AR332</f>
        <v/>
      </c>
      <c r="K344" t="str">
        <f>AK329</f>
        <v/>
      </c>
      <c r="L344" t="s">
        <v>46</v>
      </c>
      <c r="M344" t="str">
        <f>AM329</f>
        <v/>
      </c>
      <c r="N344" t="e">
        <f>VLOOKUP(D344,'Alle Teamleden'!F:P,11,0)</f>
        <v>#N/A</v>
      </c>
      <c r="O344">
        <f t="shared" si="210"/>
        <v>0</v>
      </c>
      <c r="P344" t="e">
        <f>VLOOKUP(O344,'Alle Teamleden'!Q:R,2,0)</f>
        <v>#N/A</v>
      </c>
      <c r="Q344" t="str">
        <f t="shared" si="211"/>
        <v/>
      </c>
      <c r="R344" t="str">
        <f t="shared" si="212"/>
        <v/>
      </c>
      <c r="S344" t="str">
        <f t="shared" si="213"/>
        <v/>
      </c>
      <c r="T344" t="str">
        <f t="shared" si="214"/>
        <v/>
      </c>
      <c r="U344" t="str">
        <f t="shared" si="215"/>
        <v/>
      </c>
      <c r="V344" t="str">
        <f t="shared" si="216"/>
        <v/>
      </c>
      <c r="W344">
        <f t="shared" si="217"/>
        <v>0</v>
      </c>
      <c r="X344" t="str">
        <f t="shared" si="218"/>
        <v/>
      </c>
      <c r="Y344" t="str">
        <f t="shared" si="219"/>
        <v/>
      </c>
      <c r="Z344" t="str">
        <f t="shared" si="220"/>
        <v/>
      </c>
      <c r="AA344" t="str">
        <f t="shared" si="221"/>
        <v/>
      </c>
      <c r="AB344" t="str">
        <f>IF(AE344&lt;&gt;"",VLOOKUP(C344,Hulpblad!B:D,3,0),"")</f>
        <v/>
      </c>
      <c r="AC344" s="4" t="str">
        <f t="shared" si="222"/>
        <v/>
      </c>
      <c r="AD344" t="str">
        <f t="shared" si="223"/>
        <v/>
      </c>
      <c r="AE344" s="27"/>
      <c r="AF344" s="12"/>
      <c r="AG344" s="74" t="str">
        <f>IF($AE344&lt;&gt;"",IF(ISNA(VLOOKUP($AE344,'Alle Teamleden'!Y:AC,2,0)),"N/A",VLOOKUP($AE344,'Alle Teamleden'!Y:AC,2,0)),"")</f>
        <v/>
      </c>
      <c r="AH344" s="75"/>
      <c r="AI344" s="76" t="str">
        <f>IF($AE344&lt;&gt;"",IF(ISNA(VLOOKUP($AE344,'Alle Teamleden'!Y:AC,3,0)),"N/A",VLOOKUP($AE344,'Alle Teamleden'!Y:AC,3,0)),"")</f>
        <v/>
      </c>
      <c r="AJ344" s="76"/>
      <c r="AK344" s="74" t="str">
        <f>IF($AE344&lt;&gt;"",IF(ISNA(VLOOKUP($AE344,'Alle Teamleden'!Y:AC,4,0)),"N/A",VLOOKUP($AE344,'Alle Teamleden'!Y:AC,4,0)),"")</f>
        <v/>
      </c>
      <c r="AL344" s="77"/>
      <c r="AM344" s="75"/>
      <c r="AN344" s="15" t="str">
        <f>IF($AE344&lt;&gt;"",IF(ISNA(VLOOKUP(AV344,Gemiddelde!A:D,4,0)),"N/B",VLOOKUP(AV344,Gemiddelde!A:D,4,0)),"")</f>
        <v/>
      </c>
      <c r="AO344" s="15" t="str">
        <f>IF($AE344&lt;&gt;"",IF(ISNA(VLOOKUP(AV344,Gemiddelde!A:E,5,0)),"N/B",IF(VLOOKUP(AV344,Gemiddelde!A:E,5,0)=0,AN344,VLOOKUP(AV344,Gemiddelde!A:E,5,0))),"")</f>
        <v/>
      </c>
      <c r="AP344" s="11" t="str">
        <f>IF($AE344&lt;&gt;"",IF(ISNA(VLOOKUP($AE344,'Alle Teamleden'!Y:AD,5,0)),"N/A",VLOOKUP($AE344,'Alle Teamleden'!Y:AD,5,0)),"")</f>
        <v/>
      </c>
      <c r="AQ344" s="57"/>
      <c r="AR344" s="58"/>
      <c r="AS344" s="58"/>
      <c r="AT344" s="58"/>
      <c r="AU344" s="59"/>
      <c r="AV344" t="str">
        <f>AE344&amp;AV334</f>
        <v/>
      </c>
    </row>
    <row r="345" spans="2:48" x14ac:dyDescent="0.2">
      <c r="B345" t="str">
        <f>AI329&amp;" "&amp;AE329</f>
        <v xml:space="preserve"> </v>
      </c>
      <c r="C345">
        <f>AE329</f>
        <v>0</v>
      </c>
      <c r="D345" t="str">
        <f>$AH$3&amp;" "&amp;$AG329</f>
        <v xml:space="preserve"> </v>
      </c>
      <c r="E345">
        <f>AE332</f>
        <v>0</v>
      </c>
      <c r="F345" t="str">
        <f>AG332</f>
        <v/>
      </c>
      <c r="G345" t="str">
        <f>AI332</f>
        <v/>
      </c>
      <c r="H345" t="str">
        <f>AK332</f>
        <v/>
      </c>
      <c r="I345" t="str">
        <f>AN332</f>
        <v/>
      </c>
      <c r="J345" t="str">
        <f>AR332</f>
        <v/>
      </c>
      <c r="K345" t="str">
        <f>AK329</f>
        <v/>
      </c>
      <c r="L345" t="s">
        <v>46</v>
      </c>
      <c r="M345" t="str">
        <f>AM329</f>
        <v/>
      </c>
      <c r="N345" t="e">
        <f>VLOOKUP(D345,'Alle Teamleden'!F:P,11,0)</f>
        <v>#N/A</v>
      </c>
      <c r="O345">
        <f t="shared" si="210"/>
        <v>0</v>
      </c>
      <c r="P345" t="e">
        <f>VLOOKUP(O345,'Alle Teamleden'!Q:R,2,0)</f>
        <v>#N/A</v>
      </c>
      <c r="Q345" t="str">
        <f t="shared" si="211"/>
        <v/>
      </c>
      <c r="R345" t="str">
        <f t="shared" si="212"/>
        <v/>
      </c>
      <c r="S345" t="str">
        <f t="shared" si="213"/>
        <v/>
      </c>
      <c r="T345" t="str">
        <f t="shared" si="214"/>
        <v/>
      </c>
      <c r="U345" t="str">
        <f t="shared" si="215"/>
        <v/>
      </c>
      <c r="V345" t="str">
        <f t="shared" si="216"/>
        <v/>
      </c>
      <c r="W345">
        <f t="shared" si="217"/>
        <v>0</v>
      </c>
      <c r="X345" t="str">
        <f t="shared" si="218"/>
        <v/>
      </c>
      <c r="Y345" t="str">
        <f t="shared" si="219"/>
        <v/>
      </c>
      <c r="Z345" t="str">
        <f t="shared" si="220"/>
        <v/>
      </c>
      <c r="AA345" t="str">
        <f t="shared" si="221"/>
        <v/>
      </c>
      <c r="AB345" t="str">
        <f>IF(AE345&lt;&gt;"",VLOOKUP(C345,Hulpblad!B:D,3,0),"")</f>
        <v/>
      </c>
      <c r="AC345" s="4" t="str">
        <f t="shared" si="222"/>
        <v/>
      </c>
      <c r="AD345" t="str">
        <f t="shared" si="223"/>
        <v/>
      </c>
      <c r="AE345" s="27"/>
      <c r="AF345" s="12"/>
      <c r="AG345" s="74" t="str">
        <f>IF($AE345&lt;&gt;"",IF(ISNA(VLOOKUP($AE345,'Alle Teamleden'!Y:AC,2,0)),"N/A",VLOOKUP($AE345,'Alle Teamleden'!Y:AC,2,0)),"")</f>
        <v/>
      </c>
      <c r="AH345" s="75"/>
      <c r="AI345" s="76" t="str">
        <f>IF($AE345&lt;&gt;"",IF(ISNA(VLOOKUP($AE345,'Alle Teamleden'!Y:AC,3,0)),"N/A",VLOOKUP($AE345,'Alle Teamleden'!Y:AC,3,0)),"")</f>
        <v/>
      </c>
      <c r="AJ345" s="76"/>
      <c r="AK345" s="74" t="str">
        <f>IF($AE345&lt;&gt;"",IF(ISNA(VLOOKUP($AE345,'Alle Teamleden'!Y:AC,4,0)),"N/A",VLOOKUP($AE345,'Alle Teamleden'!Y:AC,4,0)),"")</f>
        <v/>
      </c>
      <c r="AL345" s="77"/>
      <c r="AM345" s="75"/>
      <c r="AN345" s="15" t="str">
        <f>IF($AE345&lt;&gt;"",IF(ISNA(VLOOKUP(AV345,Gemiddelde!A:D,4,0)),"N/B",VLOOKUP(AV345,Gemiddelde!A:D,4,0)),"")</f>
        <v/>
      </c>
      <c r="AO345" s="15" t="str">
        <f>IF($AE345&lt;&gt;"",IF(ISNA(VLOOKUP(AV345,Gemiddelde!A:E,5,0)),"N/B",IF(VLOOKUP(AV345,Gemiddelde!A:E,5,0)=0,AN345,VLOOKUP(AV345,Gemiddelde!A:E,5,0))),"")</f>
        <v/>
      </c>
      <c r="AP345" s="11" t="str">
        <f>IF($AE345&lt;&gt;"",IF(ISNA(VLOOKUP($AE345,'Alle Teamleden'!Y:AD,5,0)),"N/A",VLOOKUP($AE345,'Alle Teamleden'!Y:AD,5,0)),"")</f>
        <v/>
      </c>
      <c r="AQ345" s="57"/>
      <c r="AR345" s="58"/>
      <c r="AS345" s="58"/>
      <c r="AT345" s="58"/>
      <c r="AU345" s="59"/>
      <c r="AV345" t="str">
        <f>AE345&amp;AV334</f>
        <v/>
      </c>
    </row>
    <row r="346" spans="2:48" ht="13.5" thickBot="1" x14ac:dyDescent="0.25">
      <c r="B346" t="str">
        <f>AI329&amp;" "&amp;AE329</f>
        <v xml:space="preserve"> </v>
      </c>
      <c r="C346">
        <f>AE329</f>
        <v>0</v>
      </c>
      <c r="D346" t="str">
        <f>$AH$3&amp;" "&amp;$AG329</f>
        <v xml:space="preserve"> </v>
      </c>
      <c r="E346">
        <f>AE332</f>
        <v>0</v>
      </c>
      <c r="F346" t="str">
        <f>AG332</f>
        <v/>
      </c>
      <c r="G346" t="str">
        <f>AI332</f>
        <v/>
      </c>
      <c r="H346" t="str">
        <f>AK332</f>
        <v/>
      </c>
      <c r="I346" t="str">
        <f>AN332</f>
        <v/>
      </c>
      <c r="J346" t="str">
        <f>AR332</f>
        <v/>
      </c>
      <c r="K346" t="str">
        <f>AK329</f>
        <v/>
      </c>
      <c r="L346" t="s">
        <v>46</v>
      </c>
      <c r="M346" t="str">
        <f>AM329</f>
        <v/>
      </c>
      <c r="N346" t="e">
        <f>VLOOKUP(D346,'Alle Teamleden'!F:P,11,0)</f>
        <v>#N/A</v>
      </c>
      <c r="O346">
        <f t="shared" si="210"/>
        <v>0</v>
      </c>
      <c r="P346" t="e">
        <f>VLOOKUP(O346,'Alle Teamleden'!Q:R,2,0)</f>
        <v>#N/A</v>
      </c>
      <c r="Q346" t="str">
        <f t="shared" si="211"/>
        <v/>
      </c>
      <c r="R346" t="str">
        <f t="shared" si="212"/>
        <v/>
      </c>
      <c r="S346" t="str">
        <f t="shared" si="213"/>
        <v/>
      </c>
      <c r="T346" t="str">
        <f t="shared" si="214"/>
        <v/>
      </c>
      <c r="U346" t="str">
        <f t="shared" si="215"/>
        <v/>
      </c>
      <c r="V346" t="str">
        <f t="shared" si="216"/>
        <v/>
      </c>
      <c r="W346">
        <f t="shared" si="217"/>
        <v>0</v>
      </c>
      <c r="X346" t="str">
        <f t="shared" si="218"/>
        <v/>
      </c>
      <c r="Y346" t="str">
        <f t="shared" si="219"/>
        <v/>
      </c>
      <c r="Z346" t="str">
        <f t="shared" si="220"/>
        <v/>
      </c>
      <c r="AA346" t="str">
        <f t="shared" si="221"/>
        <v/>
      </c>
      <c r="AB346" t="str">
        <f>IF(AE346&lt;&gt;"",VLOOKUP(C346,Hulpblad!B:D,3,0),"")</f>
        <v/>
      </c>
      <c r="AC346" s="4" t="str">
        <f t="shared" si="222"/>
        <v/>
      </c>
      <c r="AD346" t="str">
        <f t="shared" si="223"/>
        <v/>
      </c>
      <c r="AE346" s="28"/>
      <c r="AF346" s="13"/>
      <c r="AG346" s="89" t="str">
        <f>IF($AE346&lt;&gt;"",IF(ISNA(VLOOKUP($AE346,'Alle Teamleden'!Y:AC,2,0)),"N/A",VLOOKUP($AE346,'Alle Teamleden'!Y:AC,2,0)),"")</f>
        <v/>
      </c>
      <c r="AH346" s="91"/>
      <c r="AI346" s="92" t="str">
        <f>IF($AE346&lt;&gt;"",IF(ISNA(VLOOKUP($AE346,'Alle Teamleden'!Y:AC,3,0)),"N/A",VLOOKUP($AE346,'Alle Teamleden'!Y:AC,3,0)),"")</f>
        <v/>
      </c>
      <c r="AJ346" s="92"/>
      <c r="AK346" s="89" t="str">
        <f>IF($AE346&lt;&gt;"",IF(ISNA(VLOOKUP($AE346,'Alle Teamleden'!Y:AC,4,0)),"N/A",VLOOKUP($AE346,'Alle Teamleden'!Y:AC,4,0)),"")</f>
        <v/>
      </c>
      <c r="AL346" s="90"/>
      <c r="AM346" s="91"/>
      <c r="AN346" s="42" t="str">
        <f>IF($AE346&lt;&gt;"",IF(ISNA(VLOOKUP(AV346,Gemiddelde!A:D,4,0)),"N/B",VLOOKUP(AV346,Gemiddelde!A:D,4,0)),"")</f>
        <v/>
      </c>
      <c r="AO346" s="42" t="str">
        <f>IF($AE346&lt;&gt;"",IF(ISNA(VLOOKUP(AV346,Gemiddelde!A:E,5,0)),"N/B",IF(VLOOKUP(AV346,Gemiddelde!A:E,5,0)=0,AN346,VLOOKUP(AV346,Gemiddelde!A:E,5,0))),"")</f>
        <v/>
      </c>
      <c r="AP346" s="14" t="str">
        <f>IF($AE346&lt;&gt;"",IF(ISNA(VLOOKUP($AE346,'Alle Teamleden'!Y:AD,5,0)),"N/A",VLOOKUP($AE346,'Alle Teamleden'!Y:AD,5,0)),"")</f>
        <v/>
      </c>
      <c r="AQ346" s="60"/>
      <c r="AR346" s="61"/>
      <c r="AS346" s="61"/>
      <c r="AT346" s="61"/>
      <c r="AU346" s="62"/>
      <c r="AV346" t="str">
        <f>AE346&amp;AV334</f>
        <v/>
      </c>
    </row>
    <row r="347" spans="2:48" ht="13.5" thickBot="1" x14ac:dyDescent="0.25">
      <c r="AE347" s="78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Q347" s="78"/>
      <c r="AR347" s="78"/>
      <c r="AS347" s="78"/>
      <c r="AT347" s="78"/>
      <c r="AU347" s="78"/>
    </row>
    <row r="348" spans="2:48" x14ac:dyDescent="0.2">
      <c r="AE348" s="79" t="s">
        <v>1202</v>
      </c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1"/>
    </row>
    <row r="349" spans="2:48" x14ac:dyDescent="0.2">
      <c r="AE349" s="82" t="s">
        <v>1203</v>
      </c>
      <c r="AF349" s="83"/>
      <c r="AG349" s="84" t="s">
        <v>1217</v>
      </c>
      <c r="AH349" s="83"/>
      <c r="AI349" s="85" t="s">
        <v>1227</v>
      </c>
      <c r="AJ349" s="86"/>
      <c r="AK349" s="85" t="s">
        <v>1212</v>
      </c>
      <c r="AL349" s="86"/>
      <c r="AM349" s="8" t="s">
        <v>1231</v>
      </c>
      <c r="AN349" s="9"/>
      <c r="AO349" s="85" t="s">
        <v>1223</v>
      </c>
      <c r="AP349" s="87"/>
      <c r="AQ349" s="87"/>
      <c r="AR349" s="87"/>
      <c r="AS349" s="87"/>
      <c r="AT349" s="87"/>
      <c r="AU349" s="88"/>
    </row>
    <row r="350" spans="2:48" x14ac:dyDescent="0.2">
      <c r="AE350" s="95"/>
      <c r="AF350" s="96"/>
      <c r="AG350" s="97"/>
      <c r="AH350" s="96"/>
      <c r="AI350" s="74" t="str">
        <f>IF($AE350&lt;&gt;"",VLOOKUP($AE350,Hulpblad!B:C,2,0),"")</f>
        <v/>
      </c>
      <c r="AJ350" s="75"/>
      <c r="AK350" s="93" t="str">
        <f>IF(AG350&lt;&gt;"",VLOOKUP(($AH$3&amp;" "&amp;AG350),'Alle Teamleden'!F:O,8,0),"")</f>
        <v/>
      </c>
      <c r="AL350" s="94"/>
      <c r="AM350" s="93" t="str">
        <f>IF(AG350&lt;&gt;"",VLOOKUP(($AH$3&amp;" "&amp;AG350),'Alle Teamleden'!F:O,10,0),"")</f>
        <v/>
      </c>
      <c r="AN350" s="94"/>
      <c r="AO350" s="97"/>
      <c r="AP350" s="127"/>
      <c r="AQ350" s="127"/>
      <c r="AR350" s="127"/>
      <c r="AS350" s="127"/>
      <c r="AT350" s="127"/>
      <c r="AU350" s="128"/>
    </row>
    <row r="351" spans="2:48" x14ac:dyDescent="0.2">
      <c r="AE351" s="107" t="s">
        <v>1204</v>
      </c>
      <c r="AF351" s="108"/>
      <c r="AG351" s="108"/>
      <c r="AH351" s="109"/>
      <c r="AI351" s="74"/>
      <c r="AJ351" s="77"/>
      <c r="AK351" s="77"/>
      <c r="AL351" s="77"/>
      <c r="AM351" s="77"/>
      <c r="AN351" s="77"/>
      <c r="AO351" s="77"/>
      <c r="AP351" s="77"/>
      <c r="AQ351" s="77"/>
      <c r="AR351" s="77"/>
      <c r="AS351" s="77"/>
      <c r="AT351" s="77"/>
      <c r="AU351" s="110"/>
    </row>
    <row r="352" spans="2:48" x14ac:dyDescent="0.2">
      <c r="AE352" s="72" t="s">
        <v>1205</v>
      </c>
      <c r="AF352" s="73"/>
      <c r="AG352" s="73" t="s">
        <v>1206</v>
      </c>
      <c r="AH352" s="73"/>
      <c r="AI352" s="73" t="s">
        <v>1208</v>
      </c>
      <c r="AJ352" s="73"/>
      <c r="AK352" s="73" t="s">
        <v>1207</v>
      </c>
      <c r="AL352" s="73"/>
      <c r="AM352" s="73"/>
      <c r="AN352" s="73" t="s">
        <v>1209</v>
      </c>
      <c r="AO352" s="73"/>
      <c r="AP352" s="73" t="s">
        <v>1210</v>
      </c>
      <c r="AQ352" s="73"/>
      <c r="AR352" s="111" t="s">
        <v>1211</v>
      </c>
      <c r="AS352" s="111"/>
      <c r="AT352" s="111"/>
      <c r="AU352" s="112"/>
    </row>
    <row r="353" spans="2:48" x14ac:dyDescent="0.2">
      <c r="AE353" s="27"/>
      <c r="AF353" s="41"/>
      <c r="AG353" s="76" t="str">
        <f>IF($AE353&lt;&gt;"",IF(ISNA(VLOOKUP($AE353,'Alle Teamleden'!G:L,2,0)),VLOOKUP($AE353,'Alle Teamleden'!Y:AB,2,0),VLOOKUP($AE353,'Alle Teamleden'!G:L,2,0)),"")</f>
        <v/>
      </c>
      <c r="AH353" s="76"/>
      <c r="AI353" s="76" t="str">
        <f>IF($AE353&lt;&gt;"",IF(ISNA(VLOOKUP($AE353,'Alle Teamleden'!G:L,3,0)),VLOOKUP($AE353,'Alle Teamleden'!Y:AB,3,0),VLOOKUP($AE353,'Alle Teamleden'!G:L,3,0)),"")</f>
        <v/>
      </c>
      <c r="AJ353" s="76"/>
      <c r="AK353" s="76" t="str">
        <f>IF($AE353&lt;&gt;"",IF(ISNA(VLOOKUP($AE353,'Alle Teamleden'!G:L,4,0)),VLOOKUP($AE353,'Alle Teamleden'!Y:AB,4,0),VLOOKUP($AE353,'Alle Teamleden'!G:L,4,0)),"")</f>
        <v/>
      </c>
      <c r="AL353" s="76"/>
      <c r="AM353" s="76"/>
      <c r="AN353" s="66" t="str">
        <f>IF($AE353&lt;&gt;"",IF(ISNA(VLOOKUP($AE353,'Alle Teamleden'!G:L,5,0)),VLOOKUP($AE353,'Alle Teamleden'!Y:AB,5,0),VLOOKUP($AE353,'Alle Teamleden'!G:L,5,0)),"")</f>
        <v/>
      </c>
      <c r="AO353" s="66"/>
      <c r="AP353" s="66"/>
      <c r="AQ353" s="66"/>
      <c r="AR353" s="67" t="str">
        <f>IF($AE353&lt;&gt;"",IF(ISNA(VLOOKUP($AE353,'Alle Teamleden'!G:L,6,0)),VLOOKUP($AE353,'Alle Teamleden'!Y:AB,6,0),VLOOKUP($AE353,'Alle Teamleden'!G:L,6,0)),"")</f>
        <v/>
      </c>
      <c r="AS353" s="67"/>
      <c r="AT353" s="67"/>
      <c r="AU353" s="68"/>
    </row>
    <row r="354" spans="2:48" x14ac:dyDescent="0.2">
      <c r="AE354" s="69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1"/>
    </row>
    <row r="355" spans="2:48" ht="38.25" x14ac:dyDescent="0.2">
      <c r="AE355" s="72" t="s">
        <v>1213</v>
      </c>
      <c r="AF355" s="73"/>
      <c r="AG355" s="73" t="s">
        <v>1214</v>
      </c>
      <c r="AH355" s="73"/>
      <c r="AI355" s="73" t="s">
        <v>1215</v>
      </c>
      <c r="AJ355" s="73"/>
      <c r="AK355" s="73" t="s">
        <v>1216</v>
      </c>
      <c r="AL355" s="73"/>
      <c r="AM355" s="73"/>
      <c r="AN355" s="43" t="s">
        <v>2058</v>
      </c>
      <c r="AO355" s="43" t="s">
        <v>2059</v>
      </c>
      <c r="AP355" s="7" t="s">
        <v>1228</v>
      </c>
      <c r="AQ355" s="63" t="s">
        <v>2062</v>
      </c>
      <c r="AR355" s="64"/>
      <c r="AS355" s="64"/>
      <c r="AT355" s="64"/>
      <c r="AU355" s="65"/>
      <c r="AV355" t="str">
        <f>$AI350</f>
        <v/>
      </c>
    </row>
    <row r="356" spans="2:48" x14ac:dyDescent="0.2">
      <c r="B356" t="str">
        <f>AI350&amp;" "&amp;AE350</f>
        <v xml:space="preserve"> </v>
      </c>
      <c r="C356">
        <f>AE350</f>
        <v>0</v>
      </c>
      <c r="D356" t="str">
        <f>$AH$3&amp;" "&amp;$AG350</f>
        <v xml:space="preserve"> </v>
      </c>
      <c r="E356">
        <f>AE353</f>
        <v>0</v>
      </c>
      <c r="F356" t="str">
        <f>AG353</f>
        <v/>
      </c>
      <c r="G356" t="str">
        <f>AI353</f>
        <v/>
      </c>
      <c r="H356" t="str">
        <f>AK353</f>
        <v/>
      </c>
      <c r="I356" t="str">
        <f>AN353</f>
        <v/>
      </c>
      <c r="J356" t="str">
        <f>AR353</f>
        <v/>
      </c>
      <c r="K356" t="str">
        <f>AK350</f>
        <v/>
      </c>
      <c r="L356" t="s">
        <v>46</v>
      </c>
      <c r="M356" t="str">
        <f>AM350</f>
        <v/>
      </c>
      <c r="N356" t="e">
        <f>VLOOKUP(D356,'Alle Teamleden'!F:P,11,0)</f>
        <v>#N/A</v>
      </c>
      <c r="O356">
        <f>$AG$2</f>
        <v>0</v>
      </c>
      <c r="P356" t="e">
        <f>VLOOKUP(O356,'Alle Teamleden'!Q:R,2,0)</f>
        <v>#N/A</v>
      </c>
      <c r="Q356" t="str">
        <f>$AE$5</f>
        <v/>
      </c>
      <c r="R356" t="str">
        <f>$AI$5</f>
        <v/>
      </c>
      <c r="S356" t="str">
        <f>$AM$5</f>
        <v/>
      </c>
      <c r="T356" t="str">
        <f>$AN$5</f>
        <v/>
      </c>
      <c r="U356" t="str">
        <f>$AO$5</f>
        <v/>
      </c>
      <c r="V356" t="str">
        <f>$AR$5</f>
        <v/>
      </c>
      <c r="W356">
        <f>AE356</f>
        <v>0</v>
      </c>
      <c r="X356" t="str">
        <f>AG356</f>
        <v/>
      </c>
      <c r="Y356" t="str">
        <f>AI356</f>
        <v/>
      </c>
      <c r="Z356" t="str">
        <f>AK356</f>
        <v/>
      </c>
      <c r="AA356" t="str">
        <f>AO356</f>
        <v/>
      </c>
      <c r="AB356" t="str">
        <f>IF(AE356&lt;&gt;"",VLOOKUP(C356,Hulpblad!B:D,3,0),"")</f>
        <v/>
      </c>
      <c r="AC356" s="4" t="str">
        <f>AN356</f>
        <v/>
      </c>
      <c r="AD356" t="str">
        <f>AP356</f>
        <v/>
      </c>
      <c r="AE356" s="27"/>
      <c r="AF356" s="12"/>
      <c r="AG356" s="74" t="str">
        <f>IF($AE356&lt;&gt;"",IF(ISNA(VLOOKUP($AE356,'Alle Teamleden'!Y:AC,2,0)),"N/A",VLOOKUP($AE356,'Alle Teamleden'!Y:AC,2,0)),"")</f>
        <v/>
      </c>
      <c r="AH356" s="75"/>
      <c r="AI356" s="76" t="str">
        <f>IF($AE356&lt;&gt;"",IF(ISNA(VLOOKUP($AE356,'Alle Teamleden'!Y:AC,3,0)),"N/A",VLOOKUP($AE356,'Alle Teamleden'!Y:AC,3,0)),"")</f>
        <v/>
      </c>
      <c r="AJ356" s="76"/>
      <c r="AK356" s="74" t="str">
        <f>IF($AE356&lt;&gt;"",IF(ISNA(VLOOKUP($AE356,'Alle Teamleden'!Y:AC,4,0)),"N/A",VLOOKUP($AE356,'Alle Teamleden'!Y:AC,4,0)),"")</f>
        <v/>
      </c>
      <c r="AL356" s="77"/>
      <c r="AM356" s="75"/>
      <c r="AN356" s="15" t="str">
        <f>IF($AE356&lt;&gt;"",IF(ISNA(VLOOKUP(AV356,Gemiddelde!A:D,4,0)),"N/B",VLOOKUP(AV356,Gemiddelde!A:D,4,0)),"")</f>
        <v/>
      </c>
      <c r="AO356" s="15" t="str">
        <f>IF($AE356&lt;&gt;"",IF(ISNA(VLOOKUP(AV356,Gemiddelde!A:E,5,0)),"N/B",IF(VLOOKUP(AV356,Gemiddelde!A:E,5,0)=0,AN356,VLOOKUP(AV356,Gemiddelde!A:E,5,0))),"")</f>
        <v/>
      </c>
      <c r="AP356" s="11" t="str">
        <f>IF($AE356&lt;&gt;"",IF(ISNA(VLOOKUP($AE356,'Alle Teamleden'!Y:AD,5,0)),"N/A",VLOOKUP($AE356,'Alle Teamleden'!Y:AD,5,0)),"")</f>
        <v/>
      </c>
      <c r="AQ356" s="57"/>
      <c r="AR356" s="58"/>
      <c r="AS356" s="58"/>
      <c r="AT356" s="58"/>
      <c r="AU356" s="59"/>
      <c r="AV356" t="str">
        <f>AE356&amp;AV355</f>
        <v/>
      </c>
    </row>
    <row r="357" spans="2:48" x14ac:dyDescent="0.2">
      <c r="B357" t="str">
        <f>AI350&amp;" "&amp;AE350</f>
        <v xml:space="preserve"> </v>
      </c>
      <c r="C357">
        <f>AE350</f>
        <v>0</v>
      </c>
      <c r="D357" t="str">
        <f>$AH$3&amp;" "&amp;$AG350</f>
        <v xml:space="preserve"> </v>
      </c>
      <c r="E357">
        <f>AE353</f>
        <v>0</v>
      </c>
      <c r="F357" t="str">
        <f>AG353</f>
        <v/>
      </c>
      <c r="G357" t="str">
        <f>AI353</f>
        <v/>
      </c>
      <c r="H357" t="str">
        <f>AK353</f>
        <v/>
      </c>
      <c r="I357" t="str">
        <f>AN353</f>
        <v/>
      </c>
      <c r="J357" t="str">
        <f>AR353</f>
        <v/>
      </c>
      <c r="K357" t="str">
        <f>AK350</f>
        <v/>
      </c>
      <c r="L357" t="s">
        <v>46</v>
      </c>
      <c r="M357" t="str">
        <f>AM350</f>
        <v/>
      </c>
      <c r="N357" t="e">
        <f>VLOOKUP(D357,'Alle Teamleden'!F:P,11,0)</f>
        <v>#N/A</v>
      </c>
      <c r="O357">
        <f t="shared" ref="O357:O367" si="224">$AG$2</f>
        <v>0</v>
      </c>
      <c r="P357" t="e">
        <f>VLOOKUP(O357,'Alle Teamleden'!Q:R,2,0)</f>
        <v>#N/A</v>
      </c>
      <c r="Q357" t="str">
        <f t="shared" ref="Q357:Q367" si="225">$AE$5</f>
        <v/>
      </c>
      <c r="R357" t="str">
        <f t="shared" ref="R357:R367" si="226">$AI$5</f>
        <v/>
      </c>
      <c r="S357" t="str">
        <f t="shared" ref="S357:S367" si="227">$AM$5</f>
        <v/>
      </c>
      <c r="T357" t="str">
        <f t="shared" ref="T357:T367" si="228">$AN$5</f>
        <v/>
      </c>
      <c r="U357" t="str">
        <f t="shared" ref="U357:U367" si="229">$AO$5</f>
        <v/>
      </c>
      <c r="V357" t="str">
        <f t="shared" ref="V357:V367" si="230">$AR$5</f>
        <v/>
      </c>
      <c r="W357">
        <f t="shared" ref="W357:W367" si="231">AE357</f>
        <v>0</v>
      </c>
      <c r="X357" t="str">
        <f t="shared" ref="X357:X367" si="232">AG357</f>
        <v/>
      </c>
      <c r="Y357" t="str">
        <f t="shared" ref="Y357:Y367" si="233">AI357</f>
        <v/>
      </c>
      <c r="Z357" t="str">
        <f t="shared" ref="Z357:Z367" si="234">AK357</f>
        <v/>
      </c>
      <c r="AA357" t="str">
        <f t="shared" ref="AA357:AA367" si="235">AO357</f>
        <v/>
      </c>
      <c r="AB357" t="str">
        <f>IF(AE357&lt;&gt;"",VLOOKUP(C357,Hulpblad!B:D,3,0),"")</f>
        <v/>
      </c>
      <c r="AC357" s="4" t="str">
        <f t="shared" ref="AC357:AC367" si="236">AN357</f>
        <v/>
      </c>
      <c r="AD357" t="str">
        <f t="shared" ref="AD357:AD367" si="237">AP357</f>
        <v/>
      </c>
      <c r="AE357" s="27"/>
      <c r="AF357" s="12"/>
      <c r="AG357" s="74" t="str">
        <f>IF($AE357&lt;&gt;"",IF(ISNA(VLOOKUP($AE357,'Alle Teamleden'!Y:AC,2,0)),"N/A",VLOOKUP($AE357,'Alle Teamleden'!Y:AC,2,0)),"")</f>
        <v/>
      </c>
      <c r="AH357" s="75"/>
      <c r="AI357" s="76" t="str">
        <f>IF($AE357&lt;&gt;"",IF(ISNA(VLOOKUP($AE357,'Alle Teamleden'!Y:AC,3,0)),"N/A",VLOOKUP($AE357,'Alle Teamleden'!Y:AC,3,0)),"")</f>
        <v/>
      </c>
      <c r="AJ357" s="76"/>
      <c r="AK357" s="74" t="str">
        <f>IF($AE357&lt;&gt;"",IF(ISNA(VLOOKUP($AE357,'Alle Teamleden'!Y:AC,4,0)),"N/A",VLOOKUP($AE357,'Alle Teamleden'!Y:AC,4,0)),"")</f>
        <v/>
      </c>
      <c r="AL357" s="77"/>
      <c r="AM357" s="75"/>
      <c r="AN357" s="15" t="str">
        <f>IF($AE357&lt;&gt;"",IF(ISNA(VLOOKUP(AV357,Gemiddelde!A:D,4,0)),"N/B",VLOOKUP(AV357,Gemiddelde!A:D,4,0)),"")</f>
        <v/>
      </c>
      <c r="AO357" s="15" t="str">
        <f>IF($AE357&lt;&gt;"",IF(ISNA(VLOOKUP(AV357,Gemiddelde!A:E,5,0)),"N/B",IF(VLOOKUP(AV357,Gemiddelde!A:E,5,0)=0,AN357,VLOOKUP(AV357,Gemiddelde!A:E,5,0))),"")</f>
        <v/>
      </c>
      <c r="AP357" s="11" t="str">
        <f>IF($AE357&lt;&gt;"",IF(ISNA(VLOOKUP($AE357,'Alle Teamleden'!Y:AD,5,0)),"N/A",VLOOKUP($AE357,'Alle Teamleden'!Y:AD,5,0)),"")</f>
        <v/>
      </c>
      <c r="AQ357" s="57"/>
      <c r="AR357" s="58"/>
      <c r="AS357" s="58"/>
      <c r="AT357" s="58"/>
      <c r="AU357" s="59"/>
      <c r="AV357" t="str">
        <f>AE357&amp;AV355</f>
        <v/>
      </c>
    </row>
    <row r="358" spans="2:48" x14ac:dyDescent="0.2">
      <c r="B358" t="str">
        <f>AI350&amp;" "&amp;AE350</f>
        <v xml:space="preserve"> </v>
      </c>
      <c r="C358">
        <f>AE350</f>
        <v>0</v>
      </c>
      <c r="D358" t="str">
        <f>$AH$3&amp;" "&amp;$AG350</f>
        <v xml:space="preserve"> </v>
      </c>
      <c r="E358">
        <f>AE353</f>
        <v>0</v>
      </c>
      <c r="F358" t="str">
        <f>AG353</f>
        <v/>
      </c>
      <c r="G358" t="str">
        <f>AI353</f>
        <v/>
      </c>
      <c r="H358" t="str">
        <f>AK353</f>
        <v/>
      </c>
      <c r="I358" t="str">
        <f>AN353</f>
        <v/>
      </c>
      <c r="J358" t="str">
        <f>AR353</f>
        <v/>
      </c>
      <c r="K358" t="str">
        <f>AK350</f>
        <v/>
      </c>
      <c r="L358" t="s">
        <v>46</v>
      </c>
      <c r="M358" t="str">
        <f>AM350</f>
        <v/>
      </c>
      <c r="N358" t="e">
        <f>VLOOKUP(D358,'Alle Teamleden'!F:P,11,0)</f>
        <v>#N/A</v>
      </c>
      <c r="O358">
        <f t="shared" si="224"/>
        <v>0</v>
      </c>
      <c r="P358" t="e">
        <f>VLOOKUP(O358,'Alle Teamleden'!Q:R,2,0)</f>
        <v>#N/A</v>
      </c>
      <c r="Q358" t="str">
        <f t="shared" si="225"/>
        <v/>
      </c>
      <c r="R358" t="str">
        <f t="shared" si="226"/>
        <v/>
      </c>
      <c r="S358" t="str">
        <f t="shared" si="227"/>
        <v/>
      </c>
      <c r="T358" t="str">
        <f t="shared" si="228"/>
        <v/>
      </c>
      <c r="U358" t="str">
        <f t="shared" si="229"/>
        <v/>
      </c>
      <c r="V358" t="str">
        <f t="shared" si="230"/>
        <v/>
      </c>
      <c r="W358">
        <f t="shared" si="231"/>
        <v>0</v>
      </c>
      <c r="X358" t="str">
        <f t="shared" si="232"/>
        <v/>
      </c>
      <c r="Y358" t="str">
        <f t="shared" si="233"/>
        <v/>
      </c>
      <c r="Z358" t="str">
        <f t="shared" si="234"/>
        <v/>
      </c>
      <c r="AA358" t="str">
        <f t="shared" si="235"/>
        <v/>
      </c>
      <c r="AB358" t="str">
        <f>IF(AE358&lt;&gt;"",VLOOKUP(C358,Hulpblad!B:D,3,0),"")</f>
        <v/>
      </c>
      <c r="AC358" s="4" t="str">
        <f t="shared" si="236"/>
        <v/>
      </c>
      <c r="AD358" t="str">
        <f t="shared" si="237"/>
        <v/>
      </c>
      <c r="AE358" s="27"/>
      <c r="AF358" s="12"/>
      <c r="AG358" s="74" t="str">
        <f>IF($AE358&lt;&gt;"",IF(ISNA(VLOOKUP($AE358,'Alle Teamleden'!Y:AC,2,0)),"N/A",VLOOKUP($AE358,'Alle Teamleden'!Y:AC,2,0)),"")</f>
        <v/>
      </c>
      <c r="AH358" s="75"/>
      <c r="AI358" s="76" t="str">
        <f>IF($AE358&lt;&gt;"",IF(ISNA(VLOOKUP($AE358,'Alle Teamleden'!Y:AC,3,0)),"N/A",VLOOKUP($AE358,'Alle Teamleden'!Y:AC,3,0)),"")</f>
        <v/>
      </c>
      <c r="AJ358" s="76"/>
      <c r="AK358" s="74" t="str">
        <f>IF($AE358&lt;&gt;"",IF(ISNA(VLOOKUP($AE358,'Alle Teamleden'!Y:AC,4,0)),"N/A",VLOOKUP($AE358,'Alle Teamleden'!Y:AC,4,0)),"")</f>
        <v/>
      </c>
      <c r="AL358" s="77"/>
      <c r="AM358" s="75"/>
      <c r="AN358" s="15" t="str">
        <f>IF($AE358&lt;&gt;"",IF(ISNA(VLOOKUP(AV358,Gemiddelde!A:D,4,0)),"N/B",VLOOKUP(AV358,Gemiddelde!A:D,4,0)),"")</f>
        <v/>
      </c>
      <c r="AO358" s="15" t="str">
        <f>IF($AE358&lt;&gt;"",IF(ISNA(VLOOKUP(AV358,Gemiddelde!A:E,5,0)),"N/B",IF(VLOOKUP(AV358,Gemiddelde!A:E,5,0)=0,AN358,VLOOKUP(AV358,Gemiddelde!A:E,5,0))),"")</f>
        <v/>
      </c>
      <c r="AP358" s="11" t="str">
        <f>IF($AE358&lt;&gt;"",IF(ISNA(VLOOKUP($AE358,'Alle Teamleden'!Y:AD,5,0)),"N/A",VLOOKUP($AE358,'Alle Teamleden'!Y:AD,5,0)),"")</f>
        <v/>
      </c>
      <c r="AQ358" s="57"/>
      <c r="AR358" s="58"/>
      <c r="AS358" s="58"/>
      <c r="AT358" s="58"/>
      <c r="AU358" s="59"/>
      <c r="AV358" t="str">
        <f>AE358&amp;AV355</f>
        <v/>
      </c>
    </row>
    <row r="359" spans="2:48" x14ac:dyDescent="0.2">
      <c r="B359" t="str">
        <f>AI350&amp;" "&amp;AE350</f>
        <v xml:space="preserve"> </v>
      </c>
      <c r="C359">
        <f>AE350</f>
        <v>0</v>
      </c>
      <c r="D359" t="str">
        <f>$AH$3&amp;" "&amp;$AG350</f>
        <v xml:space="preserve"> </v>
      </c>
      <c r="E359">
        <f>AE353</f>
        <v>0</v>
      </c>
      <c r="F359" t="str">
        <f>AG353</f>
        <v/>
      </c>
      <c r="G359" t="str">
        <f>AI353</f>
        <v/>
      </c>
      <c r="H359" t="str">
        <f>AK353</f>
        <v/>
      </c>
      <c r="I359" t="str">
        <f>AN353</f>
        <v/>
      </c>
      <c r="J359" t="str">
        <f>AR353</f>
        <v/>
      </c>
      <c r="K359" t="str">
        <f>AK350</f>
        <v/>
      </c>
      <c r="L359" t="s">
        <v>46</v>
      </c>
      <c r="M359" t="str">
        <f>AM350</f>
        <v/>
      </c>
      <c r="N359" t="e">
        <f>VLOOKUP(D359,'Alle Teamleden'!F:P,11,0)</f>
        <v>#N/A</v>
      </c>
      <c r="O359">
        <f t="shared" si="224"/>
        <v>0</v>
      </c>
      <c r="P359" t="e">
        <f>VLOOKUP(O359,'Alle Teamleden'!Q:R,2,0)</f>
        <v>#N/A</v>
      </c>
      <c r="Q359" t="str">
        <f t="shared" si="225"/>
        <v/>
      </c>
      <c r="R359" t="str">
        <f t="shared" si="226"/>
        <v/>
      </c>
      <c r="S359" t="str">
        <f t="shared" si="227"/>
        <v/>
      </c>
      <c r="T359" t="str">
        <f t="shared" si="228"/>
        <v/>
      </c>
      <c r="U359" t="str">
        <f t="shared" si="229"/>
        <v/>
      </c>
      <c r="V359" t="str">
        <f t="shared" si="230"/>
        <v/>
      </c>
      <c r="W359">
        <f t="shared" si="231"/>
        <v>0</v>
      </c>
      <c r="X359" t="str">
        <f t="shared" si="232"/>
        <v/>
      </c>
      <c r="Y359" t="str">
        <f t="shared" si="233"/>
        <v/>
      </c>
      <c r="Z359" t="str">
        <f t="shared" si="234"/>
        <v/>
      </c>
      <c r="AA359" t="str">
        <f t="shared" si="235"/>
        <v/>
      </c>
      <c r="AB359" t="str">
        <f>IF(AE359&lt;&gt;"",VLOOKUP(C359,Hulpblad!B:D,3,0),"")</f>
        <v/>
      </c>
      <c r="AC359" s="4" t="str">
        <f t="shared" si="236"/>
        <v/>
      </c>
      <c r="AD359" t="str">
        <f t="shared" si="237"/>
        <v/>
      </c>
      <c r="AE359" s="27"/>
      <c r="AF359" s="12"/>
      <c r="AG359" s="74" t="str">
        <f>IF($AE359&lt;&gt;"",IF(ISNA(VLOOKUP($AE359,'Alle Teamleden'!Y:AC,2,0)),"N/A",VLOOKUP($AE359,'Alle Teamleden'!Y:AC,2,0)),"")</f>
        <v/>
      </c>
      <c r="AH359" s="75"/>
      <c r="AI359" s="76" t="str">
        <f>IF($AE359&lt;&gt;"",IF(ISNA(VLOOKUP($AE359,'Alle Teamleden'!Y:AC,3,0)),"N/A",VLOOKUP($AE359,'Alle Teamleden'!Y:AC,3,0)),"")</f>
        <v/>
      </c>
      <c r="AJ359" s="76"/>
      <c r="AK359" s="74" t="str">
        <f>IF($AE359&lt;&gt;"",IF(ISNA(VLOOKUP($AE359,'Alle Teamleden'!Y:AC,4,0)),"N/A",VLOOKUP($AE359,'Alle Teamleden'!Y:AC,4,0)),"")</f>
        <v/>
      </c>
      <c r="AL359" s="77"/>
      <c r="AM359" s="75"/>
      <c r="AN359" s="15" t="str">
        <f>IF($AE359&lt;&gt;"",IF(ISNA(VLOOKUP(AV359,Gemiddelde!A:D,4,0)),"N/B",VLOOKUP(AV359,Gemiddelde!A:D,4,0)),"")</f>
        <v/>
      </c>
      <c r="AO359" s="15" t="str">
        <f>IF($AE359&lt;&gt;"",IF(ISNA(VLOOKUP(AV359,Gemiddelde!A:E,5,0)),"N/B",IF(VLOOKUP(AV359,Gemiddelde!A:E,5,0)=0,AN359,VLOOKUP(AV359,Gemiddelde!A:E,5,0))),"")</f>
        <v/>
      </c>
      <c r="AP359" s="11" t="str">
        <f>IF($AE359&lt;&gt;"",IF(ISNA(VLOOKUP($AE359,'Alle Teamleden'!Y:AD,5,0)),"N/A",VLOOKUP($AE359,'Alle Teamleden'!Y:AD,5,0)),"")</f>
        <v/>
      </c>
      <c r="AQ359" s="57"/>
      <c r="AR359" s="58"/>
      <c r="AS359" s="58"/>
      <c r="AT359" s="58"/>
      <c r="AU359" s="59"/>
      <c r="AV359" t="str">
        <f>AE359&amp;AV355</f>
        <v/>
      </c>
    </row>
    <row r="360" spans="2:48" x14ac:dyDescent="0.2">
      <c r="B360" t="str">
        <f>AI350&amp;" "&amp;AE350</f>
        <v xml:space="preserve"> </v>
      </c>
      <c r="C360">
        <f>AE350</f>
        <v>0</v>
      </c>
      <c r="D360" t="str">
        <f>$AH$3&amp;" "&amp;$AG350</f>
        <v xml:space="preserve"> </v>
      </c>
      <c r="E360">
        <f>AE353</f>
        <v>0</v>
      </c>
      <c r="F360" t="str">
        <f>AG353</f>
        <v/>
      </c>
      <c r="G360" t="str">
        <f>AI353</f>
        <v/>
      </c>
      <c r="H360" t="str">
        <f>AK353</f>
        <v/>
      </c>
      <c r="I360" t="str">
        <f>AN353</f>
        <v/>
      </c>
      <c r="J360" t="str">
        <f>AR353</f>
        <v/>
      </c>
      <c r="K360" t="str">
        <f>AK350</f>
        <v/>
      </c>
      <c r="L360" t="s">
        <v>46</v>
      </c>
      <c r="M360" t="str">
        <f>AM350</f>
        <v/>
      </c>
      <c r="N360" t="e">
        <f>VLOOKUP(D360,'Alle Teamleden'!F:P,11,0)</f>
        <v>#N/A</v>
      </c>
      <c r="O360">
        <f t="shared" si="224"/>
        <v>0</v>
      </c>
      <c r="P360" t="e">
        <f>VLOOKUP(O360,'Alle Teamleden'!Q:R,2,0)</f>
        <v>#N/A</v>
      </c>
      <c r="Q360" t="str">
        <f t="shared" si="225"/>
        <v/>
      </c>
      <c r="R360" t="str">
        <f t="shared" si="226"/>
        <v/>
      </c>
      <c r="S360" t="str">
        <f t="shared" si="227"/>
        <v/>
      </c>
      <c r="T360" t="str">
        <f t="shared" si="228"/>
        <v/>
      </c>
      <c r="U360" t="str">
        <f t="shared" si="229"/>
        <v/>
      </c>
      <c r="V360" t="str">
        <f t="shared" si="230"/>
        <v/>
      </c>
      <c r="W360">
        <f t="shared" si="231"/>
        <v>0</v>
      </c>
      <c r="X360" t="str">
        <f t="shared" si="232"/>
        <v/>
      </c>
      <c r="Y360" t="str">
        <f t="shared" si="233"/>
        <v/>
      </c>
      <c r="Z360" t="str">
        <f t="shared" si="234"/>
        <v/>
      </c>
      <c r="AA360" t="str">
        <f t="shared" si="235"/>
        <v/>
      </c>
      <c r="AB360" t="str">
        <f>IF(AE360&lt;&gt;"",VLOOKUP(C360,Hulpblad!B:D,3,0),"")</f>
        <v/>
      </c>
      <c r="AC360" s="4" t="str">
        <f t="shared" si="236"/>
        <v/>
      </c>
      <c r="AD360" t="str">
        <f t="shared" si="237"/>
        <v/>
      </c>
      <c r="AE360" s="27"/>
      <c r="AF360" s="12"/>
      <c r="AG360" s="74" t="str">
        <f>IF($AE360&lt;&gt;"",IF(ISNA(VLOOKUP($AE360,'Alle Teamleden'!Y:AC,2,0)),"N/A",VLOOKUP($AE360,'Alle Teamleden'!Y:AC,2,0)),"")</f>
        <v/>
      </c>
      <c r="AH360" s="75"/>
      <c r="AI360" s="76" t="str">
        <f>IF($AE360&lt;&gt;"",IF(ISNA(VLOOKUP($AE360,'Alle Teamleden'!Y:AC,3,0)),"N/A",VLOOKUP($AE360,'Alle Teamleden'!Y:AC,3,0)),"")</f>
        <v/>
      </c>
      <c r="AJ360" s="76"/>
      <c r="AK360" s="74" t="str">
        <f>IF($AE360&lt;&gt;"",IF(ISNA(VLOOKUP($AE360,'Alle Teamleden'!Y:AC,4,0)),"N/A",VLOOKUP($AE360,'Alle Teamleden'!Y:AC,4,0)),"")</f>
        <v/>
      </c>
      <c r="AL360" s="77"/>
      <c r="AM360" s="75"/>
      <c r="AN360" s="15" t="str">
        <f>IF($AE360&lt;&gt;"",IF(ISNA(VLOOKUP(AV360,Gemiddelde!A:D,4,0)),"N/B",VLOOKUP(AV360,Gemiddelde!A:D,4,0)),"")</f>
        <v/>
      </c>
      <c r="AO360" s="15" t="str">
        <f>IF($AE360&lt;&gt;"",IF(ISNA(VLOOKUP(AV360,Gemiddelde!A:E,5,0)),"N/B",IF(VLOOKUP(AV360,Gemiddelde!A:E,5,0)=0,AN360,VLOOKUP(AV360,Gemiddelde!A:E,5,0))),"")</f>
        <v/>
      </c>
      <c r="AP360" s="11" t="str">
        <f>IF($AE360&lt;&gt;"",IF(ISNA(VLOOKUP($AE360,'Alle Teamleden'!Y:AD,5,0)),"N/A",VLOOKUP($AE360,'Alle Teamleden'!Y:AD,5,0)),"")</f>
        <v/>
      </c>
      <c r="AQ360" s="57"/>
      <c r="AR360" s="58"/>
      <c r="AS360" s="58"/>
      <c r="AT360" s="58"/>
      <c r="AU360" s="59"/>
      <c r="AV360" t="str">
        <f>AE360&amp;AV355</f>
        <v/>
      </c>
    </row>
    <row r="361" spans="2:48" x14ac:dyDescent="0.2">
      <c r="B361" t="str">
        <f>AI350&amp;" "&amp;AE350</f>
        <v xml:space="preserve"> </v>
      </c>
      <c r="C361">
        <f>AE350</f>
        <v>0</v>
      </c>
      <c r="D361" t="str">
        <f>$AH$3&amp;" "&amp;$AG350</f>
        <v xml:space="preserve"> </v>
      </c>
      <c r="E361">
        <f>AE353</f>
        <v>0</v>
      </c>
      <c r="F361" t="str">
        <f>AG353</f>
        <v/>
      </c>
      <c r="G361" t="str">
        <f>AI353</f>
        <v/>
      </c>
      <c r="H361" t="str">
        <f>AK353</f>
        <v/>
      </c>
      <c r="I361" t="str">
        <f>AN353</f>
        <v/>
      </c>
      <c r="J361" t="str">
        <f>AR353</f>
        <v/>
      </c>
      <c r="K361" t="str">
        <f>AK350</f>
        <v/>
      </c>
      <c r="L361" t="s">
        <v>46</v>
      </c>
      <c r="M361" t="str">
        <f>AM350</f>
        <v/>
      </c>
      <c r="N361" t="e">
        <f>VLOOKUP(D361,'Alle Teamleden'!F:P,11,0)</f>
        <v>#N/A</v>
      </c>
      <c r="O361">
        <f t="shared" si="224"/>
        <v>0</v>
      </c>
      <c r="P361" t="e">
        <f>VLOOKUP(O361,'Alle Teamleden'!Q:R,2,0)</f>
        <v>#N/A</v>
      </c>
      <c r="Q361" t="str">
        <f t="shared" si="225"/>
        <v/>
      </c>
      <c r="R361" t="str">
        <f t="shared" si="226"/>
        <v/>
      </c>
      <c r="S361" t="str">
        <f t="shared" si="227"/>
        <v/>
      </c>
      <c r="T361" t="str">
        <f t="shared" si="228"/>
        <v/>
      </c>
      <c r="U361" t="str">
        <f t="shared" si="229"/>
        <v/>
      </c>
      <c r="V361" t="str">
        <f t="shared" si="230"/>
        <v/>
      </c>
      <c r="W361">
        <f t="shared" si="231"/>
        <v>0</v>
      </c>
      <c r="X361" t="str">
        <f t="shared" si="232"/>
        <v/>
      </c>
      <c r="Y361" t="str">
        <f t="shared" si="233"/>
        <v/>
      </c>
      <c r="Z361" t="str">
        <f t="shared" si="234"/>
        <v/>
      </c>
      <c r="AA361" t="str">
        <f t="shared" si="235"/>
        <v/>
      </c>
      <c r="AB361" t="str">
        <f>IF(AE361&lt;&gt;"",VLOOKUP(C361,Hulpblad!B:D,3,0),"")</f>
        <v/>
      </c>
      <c r="AC361" s="4" t="str">
        <f t="shared" si="236"/>
        <v/>
      </c>
      <c r="AD361" t="str">
        <f t="shared" si="237"/>
        <v/>
      </c>
      <c r="AE361" s="27"/>
      <c r="AF361" s="12"/>
      <c r="AG361" s="74" t="str">
        <f>IF($AE361&lt;&gt;"",IF(ISNA(VLOOKUP($AE361,'Alle Teamleden'!Y:AC,2,0)),"N/A",VLOOKUP($AE361,'Alle Teamleden'!Y:AC,2,0)),"")</f>
        <v/>
      </c>
      <c r="AH361" s="75"/>
      <c r="AI361" s="76" t="str">
        <f>IF($AE361&lt;&gt;"",IF(ISNA(VLOOKUP($AE361,'Alle Teamleden'!Y:AC,3,0)),"N/A",VLOOKUP($AE361,'Alle Teamleden'!Y:AC,3,0)),"")</f>
        <v/>
      </c>
      <c r="AJ361" s="76"/>
      <c r="AK361" s="74" t="str">
        <f>IF($AE361&lt;&gt;"",IF(ISNA(VLOOKUP($AE361,'Alle Teamleden'!Y:AC,4,0)),"N/A",VLOOKUP($AE361,'Alle Teamleden'!Y:AC,4,0)),"")</f>
        <v/>
      </c>
      <c r="AL361" s="77"/>
      <c r="AM361" s="75"/>
      <c r="AN361" s="15" t="str">
        <f>IF($AE361&lt;&gt;"",IF(ISNA(VLOOKUP(AV361,Gemiddelde!A:D,4,0)),"N/B",VLOOKUP(AV361,Gemiddelde!A:D,4,0)),"")</f>
        <v/>
      </c>
      <c r="AO361" s="15" t="str">
        <f>IF($AE361&lt;&gt;"",IF(ISNA(VLOOKUP(AV361,Gemiddelde!A:E,5,0)),"N/B",IF(VLOOKUP(AV361,Gemiddelde!A:E,5,0)=0,AN361,VLOOKUP(AV361,Gemiddelde!A:E,5,0))),"")</f>
        <v/>
      </c>
      <c r="AP361" s="11" t="str">
        <f>IF($AE361&lt;&gt;"",IF(ISNA(VLOOKUP($AE361,'Alle Teamleden'!Y:AD,5,0)),"N/A",VLOOKUP($AE361,'Alle Teamleden'!Y:AD,5,0)),"")</f>
        <v/>
      </c>
      <c r="AQ361" s="57"/>
      <c r="AR361" s="58"/>
      <c r="AS361" s="58"/>
      <c r="AT361" s="58"/>
      <c r="AU361" s="59"/>
      <c r="AV361" t="str">
        <f>AE361&amp;AV355</f>
        <v/>
      </c>
    </row>
    <row r="362" spans="2:48" x14ac:dyDescent="0.2">
      <c r="B362" t="str">
        <f>AI350&amp;" "&amp;AE350</f>
        <v xml:space="preserve"> </v>
      </c>
      <c r="C362">
        <f>AE350</f>
        <v>0</v>
      </c>
      <c r="D362" t="str">
        <f>$AH$3&amp;" "&amp;$AG350</f>
        <v xml:space="preserve"> </v>
      </c>
      <c r="E362">
        <f>AE353</f>
        <v>0</v>
      </c>
      <c r="F362" t="str">
        <f>AG353</f>
        <v/>
      </c>
      <c r="G362" t="str">
        <f>AI353</f>
        <v/>
      </c>
      <c r="H362" t="str">
        <f>AK353</f>
        <v/>
      </c>
      <c r="I362" t="str">
        <f>AN353</f>
        <v/>
      </c>
      <c r="J362" t="str">
        <f>AR353</f>
        <v/>
      </c>
      <c r="K362" t="str">
        <f>AK350</f>
        <v/>
      </c>
      <c r="L362" t="s">
        <v>46</v>
      </c>
      <c r="M362" t="str">
        <f>AM350</f>
        <v/>
      </c>
      <c r="N362" t="e">
        <f>VLOOKUP(D362,'Alle Teamleden'!F:P,11,0)</f>
        <v>#N/A</v>
      </c>
      <c r="O362">
        <f t="shared" si="224"/>
        <v>0</v>
      </c>
      <c r="P362" t="e">
        <f>VLOOKUP(O362,'Alle Teamleden'!Q:R,2,0)</f>
        <v>#N/A</v>
      </c>
      <c r="Q362" t="str">
        <f t="shared" si="225"/>
        <v/>
      </c>
      <c r="R362" t="str">
        <f t="shared" si="226"/>
        <v/>
      </c>
      <c r="S362" t="str">
        <f t="shared" si="227"/>
        <v/>
      </c>
      <c r="T362" t="str">
        <f t="shared" si="228"/>
        <v/>
      </c>
      <c r="U362" t="str">
        <f t="shared" si="229"/>
        <v/>
      </c>
      <c r="V362" t="str">
        <f t="shared" si="230"/>
        <v/>
      </c>
      <c r="W362">
        <f t="shared" si="231"/>
        <v>0</v>
      </c>
      <c r="X362" t="str">
        <f t="shared" si="232"/>
        <v/>
      </c>
      <c r="Y362" t="str">
        <f t="shared" si="233"/>
        <v/>
      </c>
      <c r="Z362" t="str">
        <f t="shared" si="234"/>
        <v/>
      </c>
      <c r="AA362" t="str">
        <f t="shared" si="235"/>
        <v/>
      </c>
      <c r="AB362" t="str">
        <f>IF(AE362&lt;&gt;"",VLOOKUP(C362,Hulpblad!B:D,3,0),"")</f>
        <v/>
      </c>
      <c r="AC362" s="4" t="str">
        <f t="shared" si="236"/>
        <v/>
      </c>
      <c r="AD362" t="str">
        <f t="shared" si="237"/>
        <v/>
      </c>
      <c r="AE362" s="27"/>
      <c r="AF362" s="12"/>
      <c r="AG362" s="74" t="str">
        <f>IF($AE362&lt;&gt;"",IF(ISNA(VLOOKUP($AE362,'Alle Teamleden'!Y:AC,2,0)),"N/A",VLOOKUP($AE362,'Alle Teamleden'!Y:AC,2,0)),"")</f>
        <v/>
      </c>
      <c r="AH362" s="75"/>
      <c r="AI362" s="76" t="str">
        <f>IF($AE362&lt;&gt;"",IF(ISNA(VLOOKUP($AE362,'Alle Teamleden'!Y:AC,3,0)),"N/A",VLOOKUP($AE362,'Alle Teamleden'!Y:AC,3,0)),"")</f>
        <v/>
      </c>
      <c r="AJ362" s="76"/>
      <c r="AK362" s="74" t="str">
        <f>IF($AE362&lt;&gt;"",IF(ISNA(VLOOKUP($AE362,'Alle Teamleden'!Y:AC,4,0)),"N/A",VLOOKUP($AE362,'Alle Teamleden'!Y:AC,4,0)),"")</f>
        <v/>
      </c>
      <c r="AL362" s="77"/>
      <c r="AM362" s="75"/>
      <c r="AN362" s="15" t="str">
        <f>IF($AE362&lt;&gt;"",IF(ISNA(VLOOKUP(AV362,Gemiddelde!A:D,4,0)),"N/B",VLOOKUP(AV362,Gemiddelde!A:D,4,0)),"")</f>
        <v/>
      </c>
      <c r="AO362" s="15" t="str">
        <f>IF($AE362&lt;&gt;"",IF(ISNA(VLOOKUP(AV362,Gemiddelde!A:E,5,0)),"N/B",IF(VLOOKUP(AV362,Gemiddelde!A:E,5,0)=0,AN362,VLOOKUP(AV362,Gemiddelde!A:E,5,0))),"")</f>
        <v/>
      </c>
      <c r="AP362" s="11" t="str">
        <f>IF($AE362&lt;&gt;"",IF(ISNA(VLOOKUP($AE362,'Alle Teamleden'!Y:AD,5,0)),"N/A",VLOOKUP($AE362,'Alle Teamleden'!Y:AD,5,0)),"")</f>
        <v/>
      </c>
      <c r="AQ362" s="57"/>
      <c r="AR362" s="58"/>
      <c r="AS362" s="58"/>
      <c r="AT362" s="58"/>
      <c r="AU362" s="59"/>
      <c r="AV362" t="str">
        <f>AE362&amp;AV355</f>
        <v/>
      </c>
    </row>
    <row r="363" spans="2:48" x14ac:dyDescent="0.2">
      <c r="B363" t="str">
        <f>AI350&amp;" "&amp;AE350</f>
        <v xml:space="preserve"> </v>
      </c>
      <c r="C363">
        <f>AE350</f>
        <v>0</v>
      </c>
      <c r="D363" t="str">
        <f>$AH$3&amp;" "&amp;$AG350</f>
        <v xml:space="preserve"> </v>
      </c>
      <c r="E363">
        <f>AE353</f>
        <v>0</v>
      </c>
      <c r="F363" t="str">
        <f>AG353</f>
        <v/>
      </c>
      <c r="G363" t="str">
        <f>AI353</f>
        <v/>
      </c>
      <c r="H363" t="str">
        <f>AK353</f>
        <v/>
      </c>
      <c r="I363" t="str">
        <f>AN353</f>
        <v/>
      </c>
      <c r="J363" t="str">
        <f>AR353</f>
        <v/>
      </c>
      <c r="K363" t="str">
        <f>AK350</f>
        <v/>
      </c>
      <c r="L363" t="s">
        <v>46</v>
      </c>
      <c r="M363" t="str">
        <f>AM350</f>
        <v/>
      </c>
      <c r="N363" t="e">
        <f>VLOOKUP(D363,'Alle Teamleden'!F:P,11,0)</f>
        <v>#N/A</v>
      </c>
      <c r="O363">
        <f t="shared" si="224"/>
        <v>0</v>
      </c>
      <c r="P363" t="e">
        <f>VLOOKUP(O363,'Alle Teamleden'!Q:R,2,0)</f>
        <v>#N/A</v>
      </c>
      <c r="Q363" t="str">
        <f t="shared" si="225"/>
        <v/>
      </c>
      <c r="R363" t="str">
        <f t="shared" si="226"/>
        <v/>
      </c>
      <c r="S363" t="str">
        <f t="shared" si="227"/>
        <v/>
      </c>
      <c r="T363" t="str">
        <f t="shared" si="228"/>
        <v/>
      </c>
      <c r="U363" t="str">
        <f t="shared" si="229"/>
        <v/>
      </c>
      <c r="V363" t="str">
        <f t="shared" si="230"/>
        <v/>
      </c>
      <c r="W363">
        <f t="shared" si="231"/>
        <v>0</v>
      </c>
      <c r="X363" t="str">
        <f t="shared" si="232"/>
        <v/>
      </c>
      <c r="Y363" t="str">
        <f t="shared" si="233"/>
        <v/>
      </c>
      <c r="Z363" t="str">
        <f t="shared" si="234"/>
        <v/>
      </c>
      <c r="AA363" t="str">
        <f t="shared" si="235"/>
        <v/>
      </c>
      <c r="AB363" t="str">
        <f>IF(AE363&lt;&gt;"",VLOOKUP(C363,Hulpblad!B:D,3,0),"")</f>
        <v/>
      </c>
      <c r="AC363" s="4" t="str">
        <f t="shared" si="236"/>
        <v/>
      </c>
      <c r="AD363" t="str">
        <f t="shared" si="237"/>
        <v/>
      </c>
      <c r="AE363" s="27"/>
      <c r="AF363" s="12"/>
      <c r="AG363" s="74" t="str">
        <f>IF($AE363&lt;&gt;"",IF(ISNA(VLOOKUP($AE363,'Alle Teamleden'!Y:AC,2,0)),"N/A",VLOOKUP($AE363,'Alle Teamleden'!Y:AC,2,0)),"")</f>
        <v/>
      </c>
      <c r="AH363" s="75"/>
      <c r="AI363" s="76" t="str">
        <f>IF($AE363&lt;&gt;"",IF(ISNA(VLOOKUP($AE363,'Alle Teamleden'!Y:AC,3,0)),"N/A",VLOOKUP($AE363,'Alle Teamleden'!Y:AC,3,0)),"")</f>
        <v/>
      </c>
      <c r="AJ363" s="76"/>
      <c r="AK363" s="74" t="str">
        <f>IF($AE363&lt;&gt;"",IF(ISNA(VLOOKUP($AE363,'Alle Teamleden'!Y:AC,4,0)),"N/A",VLOOKUP($AE363,'Alle Teamleden'!Y:AC,4,0)),"")</f>
        <v/>
      </c>
      <c r="AL363" s="77"/>
      <c r="AM363" s="75"/>
      <c r="AN363" s="15" t="str">
        <f>IF($AE363&lt;&gt;"",IF(ISNA(VLOOKUP(AV363,Gemiddelde!A:D,4,0)),"N/B",VLOOKUP(AV363,Gemiddelde!A:D,4,0)),"")</f>
        <v/>
      </c>
      <c r="AO363" s="15" t="str">
        <f>IF($AE363&lt;&gt;"",IF(ISNA(VLOOKUP(AV363,Gemiddelde!A:E,5,0)),"N/B",IF(VLOOKUP(AV363,Gemiddelde!A:E,5,0)=0,AN363,VLOOKUP(AV363,Gemiddelde!A:E,5,0))),"")</f>
        <v/>
      </c>
      <c r="AP363" s="11" t="str">
        <f>IF($AE363&lt;&gt;"",IF(ISNA(VLOOKUP($AE363,'Alle Teamleden'!Y:AD,5,0)),"N/A",VLOOKUP($AE363,'Alle Teamleden'!Y:AD,5,0)),"")</f>
        <v/>
      </c>
      <c r="AQ363" s="57"/>
      <c r="AR363" s="58"/>
      <c r="AS363" s="58"/>
      <c r="AT363" s="58"/>
      <c r="AU363" s="59"/>
      <c r="AV363" t="str">
        <f>AE363&amp;AV355</f>
        <v/>
      </c>
    </row>
    <row r="364" spans="2:48" x14ac:dyDescent="0.2">
      <c r="B364" t="str">
        <f>AI350&amp;" "&amp;AE350</f>
        <v xml:space="preserve"> </v>
      </c>
      <c r="C364">
        <f>AE350</f>
        <v>0</v>
      </c>
      <c r="D364" t="str">
        <f>$AH$3&amp;" "&amp;$AG350</f>
        <v xml:space="preserve"> </v>
      </c>
      <c r="E364">
        <f>AE353</f>
        <v>0</v>
      </c>
      <c r="F364" t="str">
        <f>AG353</f>
        <v/>
      </c>
      <c r="G364" t="str">
        <f>AI353</f>
        <v/>
      </c>
      <c r="H364" t="str">
        <f>AK353</f>
        <v/>
      </c>
      <c r="I364" t="str">
        <f>AN353</f>
        <v/>
      </c>
      <c r="J364" t="str">
        <f>AR353</f>
        <v/>
      </c>
      <c r="K364" t="str">
        <f>AK350</f>
        <v/>
      </c>
      <c r="L364" t="s">
        <v>46</v>
      </c>
      <c r="M364" t="str">
        <f>AM350</f>
        <v/>
      </c>
      <c r="N364" t="e">
        <f>VLOOKUP(D364,'Alle Teamleden'!F:P,11,0)</f>
        <v>#N/A</v>
      </c>
      <c r="O364">
        <f t="shared" si="224"/>
        <v>0</v>
      </c>
      <c r="P364" t="e">
        <f>VLOOKUP(O364,'Alle Teamleden'!Q:R,2,0)</f>
        <v>#N/A</v>
      </c>
      <c r="Q364" t="str">
        <f t="shared" si="225"/>
        <v/>
      </c>
      <c r="R364" t="str">
        <f t="shared" si="226"/>
        <v/>
      </c>
      <c r="S364" t="str">
        <f t="shared" si="227"/>
        <v/>
      </c>
      <c r="T364" t="str">
        <f t="shared" si="228"/>
        <v/>
      </c>
      <c r="U364" t="str">
        <f t="shared" si="229"/>
        <v/>
      </c>
      <c r="V364" t="str">
        <f t="shared" si="230"/>
        <v/>
      </c>
      <c r="W364">
        <f t="shared" si="231"/>
        <v>0</v>
      </c>
      <c r="X364" t="str">
        <f t="shared" si="232"/>
        <v/>
      </c>
      <c r="Y364" t="str">
        <f t="shared" si="233"/>
        <v/>
      </c>
      <c r="Z364" t="str">
        <f t="shared" si="234"/>
        <v/>
      </c>
      <c r="AA364" t="str">
        <f t="shared" si="235"/>
        <v/>
      </c>
      <c r="AB364" t="str">
        <f>IF(AE364&lt;&gt;"",VLOOKUP(C364,Hulpblad!B:D,3,0),"")</f>
        <v/>
      </c>
      <c r="AC364" s="4" t="str">
        <f t="shared" si="236"/>
        <v/>
      </c>
      <c r="AD364" t="str">
        <f t="shared" si="237"/>
        <v/>
      </c>
      <c r="AE364" s="27"/>
      <c r="AF364" s="12"/>
      <c r="AG364" s="74" t="str">
        <f>IF($AE364&lt;&gt;"",IF(ISNA(VLOOKUP($AE364,'Alle Teamleden'!Y:AC,2,0)),"N/A",VLOOKUP($AE364,'Alle Teamleden'!Y:AC,2,0)),"")</f>
        <v/>
      </c>
      <c r="AH364" s="75"/>
      <c r="AI364" s="76" t="str">
        <f>IF($AE364&lt;&gt;"",IF(ISNA(VLOOKUP($AE364,'Alle Teamleden'!Y:AC,3,0)),"N/A",VLOOKUP($AE364,'Alle Teamleden'!Y:AC,3,0)),"")</f>
        <v/>
      </c>
      <c r="AJ364" s="76"/>
      <c r="AK364" s="74" t="str">
        <f>IF($AE364&lt;&gt;"",IF(ISNA(VLOOKUP($AE364,'Alle Teamleden'!Y:AC,4,0)),"N/A",VLOOKUP($AE364,'Alle Teamleden'!Y:AC,4,0)),"")</f>
        <v/>
      </c>
      <c r="AL364" s="77"/>
      <c r="AM364" s="75"/>
      <c r="AN364" s="15" t="str">
        <f>IF($AE364&lt;&gt;"",IF(ISNA(VLOOKUP(AV364,Gemiddelde!A:D,4,0)),"N/B",VLOOKUP(AV364,Gemiddelde!A:D,4,0)),"")</f>
        <v/>
      </c>
      <c r="AO364" s="15" t="str">
        <f>IF($AE364&lt;&gt;"",IF(ISNA(VLOOKUP(AV364,Gemiddelde!A:E,5,0)),"N/B",IF(VLOOKUP(AV364,Gemiddelde!A:E,5,0)=0,AN364,VLOOKUP(AV364,Gemiddelde!A:E,5,0))),"")</f>
        <v/>
      </c>
      <c r="AP364" s="11" t="str">
        <f>IF($AE364&lt;&gt;"",IF(ISNA(VLOOKUP($AE364,'Alle Teamleden'!Y:AD,5,0)),"N/A",VLOOKUP($AE364,'Alle Teamleden'!Y:AD,5,0)),"")</f>
        <v/>
      </c>
      <c r="AQ364" s="57"/>
      <c r="AR364" s="58"/>
      <c r="AS364" s="58"/>
      <c r="AT364" s="58"/>
      <c r="AU364" s="59"/>
      <c r="AV364" t="str">
        <f>AE364&amp;AV355</f>
        <v/>
      </c>
    </row>
    <row r="365" spans="2:48" x14ac:dyDescent="0.2">
      <c r="B365" t="str">
        <f>AI350&amp;" "&amp;AE350</f>
        <v xml:space="preserve"> </v>
      </c>
      <c r="C365">
        <f>AE350</f>
        <v>0</v>
      </c>
      <c r="D365" t="str">
        <f>$AH$3&amp;" "&amp;$AG350</f>
        <v xml:space="preserve"> </v>
      </c>
      <c r="E365">
        <f>AE353</f>
        <v>0</v>
      </c>
      <c r="F365" t="str">
        <f>AG353</f>
        <v/>
      </c>
      <c r="G365" t="str">
        <f>AI353</f>
        <v/>
      </c>
      <c r="H365" t="str">
        <f>AK353</f>
        <v/>
      </c>
      <c r="I365" t="str">
        <f>AN353</f>
        <v/>
      </c>
      <c r="J365" t="str">
        <f>AR353</f>
        <v/>
      </c>
      <c r="K365" t="str">
        <f>AK350</f>
        <v/>
      </c>
      <c r="L365" t="s">
        <v>46</v>
      </c>
      <c r="M365" t="str">
        <f>AM350</f>
        <v/>
      </c>
      <c r="N365" t="e">
        <f>VLOOKUP(D365,'Alle Teamleden'!F:P,11,0)</f>
        <v>#N/A</v>
      </c>
      <c r="O365">
        <f t="shared" si="224"/>
        <v>0</v>
      </c>
      <c r="P365" t="e">
        <f>VLOOKUP(O365,'Alle Teamleden'!Q:R,2,0)</f>
        <v>#N/A</v>
      </c>
      <c r="Q365" t="str">
        <f t="shared" si="225"/>
        <v/>
      </c>
      <c r="R365" t="str">
        <f t="shared" si="226"/>
        <v/>
      </c>
      <c r="S365" t="str">
        <f t="shared" si="227"/>
        <v/>
      </c>
      <c r="T365" t="str">
        <f t="shared" si="228"/>
        <v/>
      </c>
      <c r="U365" t="str">
        <f t="shared" si="229"/>
        <v/>
      </c>
      <c r="V365" t="str">
        <f t="shared" si="230"/>
        <v/>
      </c>
      <c r="W365">
        <f t="shared" si="231"/>
        <v>0</v>
      </c>
      <c r="X365" t="str">
        <f t="shared" si="232"/>
        <v/>
      </c>
      <c r="Y365" t="str">
        <f t="shared" si="233"/>
        <v/>
      </c>
      <c r="Z365" t="str">
        <f t="shared" si="234"/>
        <v/>
      </c>
      <c r="AA365" t="str">
        <f t="shared" si="235"/>
        <v/>
      </c>
      <c r="AB365" t="str">
        <f>IF(AE365&lt;&gt;"",VLOOKUP(C365,Hulpblad!B:D,3,0),"")</f>
        <v/>
      </c>
      <c r="AC365" s="4" t="str">
        <f t="shared" si="236"/>
        <v/>
      </c>
      <c r="AD365" t="str">
        <f t="shared" si="237"/>
        <v/>
      </c>
      <c r="AE365" s="27"/>
      <c r="AF365" s="12"/>
      <c r="AG365" s="74" t="str">
        <f>IF($AE365&lt;&gt;"",IF(ISNA(VLOOKUP($AE365,'Alle Teamleden'!Y:AC,2,0)),"N/A",VLOOKUP($AE365,'Alle Teamleden'!Y:AC,2,0)),"")</f>
        <v/>
      </c>
      <c r="AH365" s="75"/>
      <c r="AI365" s="76" t="str">
        <f>IF($AE365&lt;&gt;"",IF(ISNA(VLOOKUP($AE365,'Alle Teamleden'!Y:AC,3,0)),"N/A",VLOOKUP($AE365,'Alle Teamleden'!Y:AC,3,0)),"")</f>
        <v/>
      </c>
      <c r="AJ365" s="76"/>
      <c r="AK365" s="74" t="str">
        <f>IF($AE365&lt;&gt;"",IF(ISNA(VLOOKUP($AE365,'Alle Teamleden'!Y:AC,4,0)),"N/A",VLOOKUP($AE365,'Alle Teamleden'!Y:AC,4,0)),"")</f>
        <v/>
      </c>
      <c r="AL365" s="77"/>
      <c r="AM365" s="75"/>
      <c r="AN365" s="15" t="str">
        <f>IF($AE365&lt;&gt;"",IF(ISNA(VLOOKUP(AV365,Gemiddelde!A:D,4,0)),"N/B",VLOOKUP(AV365,Gemiddelde!A:D,4,0)),"")</f>
        <v/>
      </c>
      <c r="AO365" s="15" t="str">
        <f>IF($AE365&lt;&gt;"",IF(ISNA(VLOOKUP(AV365,Gemiddelde!A:E,5,0)),"N/B",IF(VLOOKUP(AV365,Gemiddelde!A:E,5,0)=0,AN365,VLOOKUP(AV365,Gemiddelde!A:E,5,0))),"")</f>
        <v/>
      </c>
      <c r="AP365" s="11" t="str">
        <f>IF($AE365&lt;&gt;"",IF(ISNA(VLOOKUP($AE365,'Alle Teamleden'!Y:AD,5,0)),"N/A",VLOOKUP($AE365,'Alle Teamleden'!Y:AD,5,0)),"")</f>
        <v/>
      </c>
      <c r="AQ365" s="57"/>
      <c r="AR365" s="58"/>
      <c r="AS365" s="58"/>
      <c r="AT365" s="58"/>
      <c r="AU365" s="59"/>
      <c r="AV365" t="str">
        <f>AE365&amp;AV355</f>
        <v/>
      </c>
    </row>
    <row r="366" spans="2:48" x14ac:dyDescent="0.2">
      <c r="B366" t="str">
        <f>AI350&amp;" "&amp;AE350</f>
        <v xml:space="preserve"> </v>
      </c>
      <c r="C366">
        <f>AE350</f>
        <v>0</v>
      </c>
      <c r="D366" t="str">
        <f>$AH$3&amp;" "&amp;$AG350</f>
        <v xml:space="preserve"> </v>
      </c>
      <c r="E366">
        <f>AE353</f>
        <v>0</v>
      </c>
      <c r="F366" t="str">
        <f>AG353</f>
        <v/>
      </c>
      <c r="G366" t="str">
        <f>AI353</f>
        <v/>
      </c>
      <c r="H366" t="str">
        <f>AK353</f>
        <v/>
      </c>
      <c r="I366" t="str">
        <f>AN353</f>
        <v/>
      </c>
      <c r="J366" t="str">
        <f>AR353</f>
        <v/>
      </c>
      <c r="K366" t="str">
        <f>AK350</f>
        <v/>
      </c>
      <c r="L366" t="s">
        <v>46</v>
      </c>
      <c r="M366" t="str">
        <f>AM350</f>
        <v/>
      </c>
      <c r="N366" t="e">
        <f>VLOOKUP(D366,'Alle Teamleden'!F:P,11,0)</f>
        <v>#N/A</v>
      </c>
      <c r="O366">
        <f t="shared" si="224"/>
        <v>0</v>
      </c>
      <c r="P366" t="e">
        <f>VLOOKUP(O366,'Alle Teamleden'!Q:R,2,0)</f>
        <v>#N/A</v>
      </c>
      <c r="Q366" t="str">
        <f t="shared" si="225"/>
        <v/>
      </c>
      <c r="R366" t="str">
        <f t="shared" si="226"/>
        <v/>
      </c>
      <c r="S366" t="str">
        <f t="shared" si="227"/>
        <v/>
      </c>
      <c r="T366" t="str">
        <f t="shared" si="228"/>
        <v/>
      </c>
      <c r="U366" t="str">
        <f t="shared" si="229"/>
        <v/>
      </c>
      <c r="V366" t="str">
        <f t="shared" si="230"/>
        <v/>
      </c>
      <c r="W366">
        <f t="shared" si="231"/>
        <v>0</v>
      </c>
      <c r="X366" t="str">
        <f t="shared" si="232"/>
        <v/>
      </c>
      <c r="Y366" t="str">
        <f t="shared" si="233"/>
        <v/>
      </c>
      <c r="Z366" t="str">
        <f t="shared" si="234"/>
        <v/>
      </c>
      <c r="AA366" t="str">
        <f t="shared" si="235"/>
        <v/>
      </c>
      <c r="AB366" t="str">
        <f>IF(AE366&lt;&gt;"",VLOOKUP(C366,Hulpblad!B:D,3,0),"")</f>
        <v/>
      </c>
      <c r="AC366" s="4" t="str">
        <f t="shared" si="236"/>
        <v/>
      </c>
      <c r="AD366" t="str">
        <f t="shared" si="237"/>
        <v/>
      </c>
      <c r="AE366" s="27"/>
      <c r="AF366" s="12"/>
      <c r="AG366" s="74" t="str">
        <f>IF($AE366&lt;&gt;"",IF(ISNA(VLOOKUP($AE366,'Alle Teamleden'!Y:AC,2,0)),"N/A",VLOOKUP($AE366,'Alle Teamleden'!Y:AC,2,0)),"")</f>
        <v/>
      </c>
      <c r="AH366" s="75"/>
      <c r="AI366" s="76" t="str">
        <f>IF($AE366&lt;&gt;"",IF(ISNA(VLOOKUP($AE366,'Alle Teamleden'!Y:AC,3,0)),"N/A",VLOOKUP($AE366,'Alle Teamleden'!Y:AC,3,0)),"")</f>
        <v/>
      </c>
      <c r="AJ366" s="76"/>
      <c r="AK366" s="74" t="str">
        <f>IF($AE366&lt;&gt;"",IF(ISNA(VLOOKUP($AE366,'Alle Teamleden'!Y:AC,4,0)),"N/A",VLOOKUP($AE366,'Alle Teamleden'!Y:AC,4,0)),"")</f>
        <v/>
      </c>
      <c r="AL366" s="77"/>
      <c r="AM366" s="75"/>
      <c r="AN366" s="15" t="str">
        <f>IF($AE366&lt;&gt;"",IF(ISNA(VLOOKUP(AV366,Gemiddelde!A:D,4,0)),"N/B",VLOOKUP(AV366,Gemiddelde!A:D,4,0)),"")</f>
        <v/>
      </c>
      <c r="AO366" s="15" t="str">
        <f>IF($AE366&lt;&gt;"",IF(ISNA(VLOOKUP(AV366,Gemiddelde!A:E,5,0)),"N/B",IF(VLOOKUP(AV366,Gemiddelde!A:E,5,0)=0,AN366,VLOOKUP(AV366,Gemiddelde!A:E,5,0))),"")</f>
        <v/>
      </c>
      <c r="AP366" s="11" t="str">
        <f>IF($AE366&lt;&gt;"",IF(ISNA(VLOOKUP($AE366,'Alle Teamleden'!Y:AD,5,0)),"N/A",VLOOKUP($AE366,'Alle Teamleden'!Y:AD,5,0)),"")</f>
        <v/>
      </c>
      <c r="AQ366" s="57"/>
      <c r="AR366" s="58"/>
      <c r="AS366" s="58"/>
      <c r="AT366" s="58"/>
      <c r="AU366" s="59"/>
      <c r="AV366" t="str">
        <f>AE366&amp;AV355</f>
        <v/>
      </c>
    </row>
    <row r="367" spans="2:48" ht="13.5" thickBot="1" x14ac:dyDescent="0.25">
      <c r="B367" t="str">
        <f>AI350&amp;" "&amp;AE350</f>
        <v xml:space="preserve"> </v>
      </c>
      <c r="C367">
        <f>AE350</f>
        <v>0</v>
      </c>
      <c r="D367" t="str">
        <f>$AH$3&amp;" "&amp;$AG350</f>
        <v xml:space="preserve"> </v>
      </c>
      <c r="E367">
        <f>AE353</f>
        <v>0</v>
      </c>
      <c r="F367" t="str">
        <f>AG353</f>
        <v/>
      </c>
      <c r="G367" t="str">
        <f>AI353</f>
        <v/>
      </c>
      <c r="H367" t="str">
        <f>AK353</f>
        <v/>
      </c>
      <c r="I367" t="str">
        <f>AN353</f>
        <v/>
      </c>
      <c r="J367" t="str">
        <f>AR353</f>
        <v/>
      </c>
      <c r="K367" t="str">
        <f>AK350</f>
        <v/>
      </c>
      <c r="L367" t="s">
        <v>46</v>
      </c>
      <c r="M367" t="str">
        <f>AM350</f>
        <v/>
      </c>
      <c r="N367" t="e">
        <f>VLOOKUP(D367,'Alle Teamleden'!F:P,11,0)</f>
        <v>#N/A</v>
      </c>
      <c r="O367">
        <f t="shared" si="224"/>
        <v>0</v>
      </c>
      <c r="P367" t="e">
        <f>VLOOKUP(O367,'Alle Teamleden'!Q:R,2,0)</f>
        <v>#N/A</v>
      </c>
      <c r="Q367" t="str">
        <f t="shared" si="225"/>
        <v/>
      </c>
      <c r="R367" t="str">
        <f t="shared" si="226"/>
        <v/>
      </c>
      <c r="S367" t="str">
        <f t="shared" si="227"/>
        <v/>
      </c>
      <c r="T367" t="str">
        <f t="shared" si="228"/>
        <v/>
      </c>
      <c r="U367" t="str">
        <f t="shared" si="229"/>
        <v/>
      </c>
      <c r="V367" t="str">
        <f t="shared" si="230"/>
        <v/>
      </c>
      <c r="W367">
        <f t="shared" si="231"/>
        <v>0</v>
      </c>
      <c r="X367" t="str">
        <f t="shared" si="232"/>
        <v/>
      </c>
      <c r="Y367" t="str">
        <f t="shared" si="233"/>
        <v/>
      </c>
      <c r="Z367" t="str">
        <f t="shared" si="234"/>
        <v/>
      </c>
      <c r="AA367" t="str">
        <f t="shared" si="235"/>
        <v/>
      </c>
      <c r="AB367" t="str">
        <f>IF(AE367&lt;&gt;"",VLOOKUP(C367,Hulpblad!B:D,3,0),"")</f>
        <v/>
      </c>
      <c r="AC367" s="4" t="str">
        <f t="shared" si="236"/>
        <v/>
      </c>
      <c r="AD367" t="str">
        <f t="shared" si="237"/>
        <v/>
      </c>
      <c r="AE367" s="28"/>
      <c r="AF367" s="13"/>
      <c r="AG367" s="89" t="str">
        <f>IF($AE367&lt;&gt;"",IF(ISNA(VLOOKUP($AE367,'Alle Teamleden'!Y:AC,2,0)),"N/A",VLOOKUP($AE367,'Alle Teamleden'!Y:AC,2,0)),"")</f>
        <v/>
      </c>
      <c r="AH367" s="91"/>
      <c r="AI367" s="92" t="str">
        <f>IF($AE367&lt;&gt;"",IF(ISNA(VLOOKUP($AE367,'Alle Teamleden'!Y:AC,3,0)),"N/A",VLOOKUP($AE367,'Alle Teamleden'!Y:AC,3,0)),"")</f>
        <v/>
      </c>
      <c r="AJ367" s="92"/>
      <c r="AK367" s="89" t="str">
        <f>IF($AE367&lt;&gt;"",IF(ISNA(VLOOKUP($AE367,'Alle Teamleden'!Y:AC,4,0)),"N/A",VLOOKUP($AE367,'Alle Teamleden'!Y:AC,4,0)),"")</f>
        <v/>
      </c>
      <c r="AL367" s="90"/>
      <c r="AM367" s="91"/>
      <c r="AN367" s="42" t="str">
        <f>IF($AE367&lt;&gt;"",IF(ISNA(VLOOKUP(AV367,Gemiddelde!A:D,4,0)),"N/B",VLOOKUP(AV367,Gemiddelde!A:D,4,0)),"")</f>
        <v/>
      </c>
      <c r="AO367" s="42" t="str">
        <f>IF($AE367&lt;&gt;"",IF(ISNA(VLOOKUP(AV367,Gemiddelde!A:E,5,0)),"N/B",IF(VLOOKUP(AV367,Gemiddelde!A:E,5,0)=0,AN367,VLOOKUP(AV367,Gemiddelde!A:E,5,0))),"")</f>
        <v/>
      </c>
      <c r="AP367" s="14" t="str">
        <f>IF($AE367&lt;&gt;"",IF(ISNA(VLOOKUP($AE367,'Alle Teamleden'!Y:AD,5,0)),"N/A",VLOOKUP($AE367,'Alle Teamleden'!Y:AD,5,0)),"")</f>
        <v/>
      </c>
      <c r="AQ367" s="60"/>
      <c r="AR367" s="61"/>
      <c r="AS367" s="61"/>
      <c r="AT367" s="61"/>
      <c r="AU367" s="62"/>
      <c r="AV367" t="str">
        <f>AE367&amp;AV355</f>
        <v/>
      </c>
    </row>
    <row r="368" spans="2:48" ht="13.5" thickBot="1" x14ac:dyDescent="0.25"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  <c r="AO368" s="78"/>
      <c r="AP368" s="78"/>
      <c r="AQ368" s="78"/>
      <c r="AR368" s="78"/>
      <c r="AS368" s="78"/>
      <c r="AT368" s="78"/>
      <c r="AU368" s="78"/>
    </row>
    <row r="369" spans="2:48" x14ac:dyDescent="0.2">
      <c r="AE369" s="79" t="s">
        <v>1202</v>
      </c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1"/>
    </row>
    <row r="370" spans="2:48" x14ac:dyDescent="0.2">
      <c r="AE370" s="82" t="s">
        <v>1203</v>
      </c>
      <c r="AF370" s="83"/>
      <c r="AG370" s="84" t="s">
        <v>1217</v>
      </c>
      <c r="AH370" s="83"/>
      <c r="AI370" s="85" t="s">
        <v>1227</v>
      </c>
      <c r="AJ370" s="86"/>
      <c r="AK370" s="85" t="s">
        <v>1212</v>
      </c>
      <c r="AL370" s="86"/>
      <c r="AM370" s="8" t="s">
        <v>1231</v>
      </c>
      <c r="AN370" s="9"/>
      <c r="AO370" s="85" t="s">
        <v>1223</v>
      </c>
      <c r="AP370" s="87"/>
      <c r="AQ370" s="87"/>
      <c r="AR370" s="87"/>
      <c r="AS370" s="87"/>
      <c r="AT370" s="87"/>
      <c r="AU370" s="88"/>
    </row>
    <row r="371" spans="2:48" x14ac:dyDescent="0.2">
      <c r="AE371" s="95"/>
      <c r="AF371" s="96"/>
      <c r="AG371" s="97"/>
      <c r="AH371" s="96"/>
      <c r="AI371" s="74" t="str">
        <f>IF($AE371&lt;&gt;"",VLOOKUP($AE371,Hulpblad!B:C,2,0),"")</f>
        <v/>
      </c>
      <c r="AJ371" s="75"/>
      <c r="AK371" s="93" t="str">
        <f>IF(AG371&lt;&gt;"",VLOOKUP(($AH$3&amp;" "&amp;AG371),'Alle Teamleden'!F:O,8,0),"")</f>
        <v/>
      </c>
      <c r="AL371" s="94"/>
      <c r="AM371" s="93" t="str">
        <f>IF(AG371&lt;&gt;"",VLOOKUP(($AH$3&amp;" "&amp;AG371),'Alle Teamleden'!F:O,10,0),"")</f>
        <v/>
      </c>
      <c r="AN371" s="94"/>
      <c r="AO371" s="97"/>
      <c r="AP371" s="127"/>
      <c r="AQ371" s="127"/>
      <c r="AR371" s="127"/>
      <c r="AS371" s="127"/>
      <c r="AT371" s="127"/>
      <c r="AU371" s="128"/>
    </row>
    <row r="372" spans="2:48" x14ac:dyDescent="0.2">
      <c r="AE372" s="107" t="s">
        <v>1204</v>
      </c>
      <c r="AF372" s="108"/>
      <c r="AG372" s="108"/>
      <c r="AH372" s="109"/>
      <c r="AI372" s="74"/>
      <c r="AJ372" s="77"/>
      <c r="AK372" s="77"/>
      <c r="AL372" s="77"/>
      <c r="AM372" s="77"/>
      <c r="AN372" s="77"/>
      <c r="AO372" s="77"/>
      <c r="AP372" s="77"/>
      <c r="AQ372" s="77"/>
      <c r="AR372" s="77"/>
      <c r="AS372" s="77"/>
      <c r="AT372" s="77"/>
      <c r="AU372" s="110"/>
    </row>
    <row r="373" spans="2:48" x14ac:dyDescent="0.2">
      <c r="AE373" s="72" t="s">
        <v>1205</v>
      </c>
      <c r="AF373" s="73"/>
      <c r="AG373" s="73" t="s">
        <v>1206</v>
      </c>
      <c r="AH373" s="73"/>
      <c r="AI373" s="73" t="s">
        <v>1208</v>
      </c>
      <c r="AJ373" s="73"/>
      <c r="AK373" s="73" t="s">
        <v>1207</v>
      </c>
      <c r="AL373" s="73"/>
      <c r="AM373" s="73"/>
      <c r="AN373" s="73" t="s">
        <v>1209</v>
      </c>
      <c r="AO373" s="73"/>
      <c r="AP373" s="73" t="s">
        <v>1210</v>
      </c>
      <c r="AQ373" s="73"/>
      <c r="AR373" s="111" t="s">
        <v>1211</v>
      </c>
      <c r="AS373" s="111"/>
      <c r="AT373" s="111"/>
      <c r="AU373" s="112"/>
    </row>
    <row r="374" spans="2:48" x14ac:dyDescent="0.2">
      <c r="AE374" s="27"/>
      <c r="AF374" s="41"/>
      <c r="AG374" s="76" t="str">
        <f>IF($AE374&lt;&gt;"",IF(ISNA(VLOOKUP($AE374,'Alle Teamleden'!G:L,2,0)),VLOOKUP($AE374,'Alle Teamleden'!Y:AB,2,0),VLOOKUP($AE374,'Alle Teamleden'!G:L,2,0)),"")</f>
        <v/>
      </c>
      <c r="AH374" s="76"/>
      <c r="AI374" s="76" t="str">
        <f>IF($AE374&lt;&gt;"",IF(ISNA(VLOOKUP($AE374,'Alle Teamleden'!G:L,3,0)),VLOOKUP($AE374,'Alle Teamleden'!Y:AB,3,0),VLOOKUP($AE374,'Alle Teamleden'!G:L,3,0)),"")</f>
        <v/>
      </c>
      <c r="AJ374" s="76"/>
      <c r="AK374" s="76" t="str">
        <f>IF($AE374&lt;&gt;"",IF(ISNA(VLOOKUP($AE374,'Alle Teamleden'!G:L,4,0)),VLOOKUP($AE374,'Alle Teamleden'!Y:AB,4,0),VLOOKUP($AE374,'Alle Teamleden'!G:L,4,0)),"")</f>
        <v/>
      </c>
      <c r="AL374" s="76"/>
      <c r="AM374" s="76"/>
      <c r="AN374" s="97" t="str">
        <f>IF($AE374&lt;&gt;"",IF(ISNA(VLOOKUP($AE374,'Alle Teamleden'!G:L,5,0)),VLOOKUP($AE374,'Alle Teamleden'!Y:AB,5,0),VLOOKUP($AE374,'Alle Teamleden'!G:L,5,0)),"")</f>
        <v/>
      </c>
      <c r="AO374" s="127"/>
      <c r="AP374" s="66"/>
      <c r="AQ374" s="66"/>
      <c r="AR374" s="67" t="str">
        <f>IF($AE374&lt;&gt;"",IF(ISNA(VLOOKUP($AE374,'Alle Teamleden'!G:L,6,0)),VLOOKUP($AE374,'Alle Teamleden'!Y:AB,6,0),VLOOKUP($AE374,'Alle Teamleden'!G:L,6,0)),"")</f>
        <v/>
      </c>
      <c r="AS374" s="67"/>
      <c r="AT374" s="67"/>
      <c r="AU374" s="68"/>
    </row>
    <row r="375" spans="2:48" x14ac:dyDescent="0.2">
      <c r="AE375" s="69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1"/>
    </row>
    <row r="376" spans="2:48" ht="38.25" x14ac:dyDescent="0.2">
      <c r="AE376" s="72" t="s">
        <v>1213</v>
      </c>
      <c r="AF376" s="73"/>
      <c r="AG376" s="73" t="s">
        <v>1214</v>
      </c>
      <c r="AH376" s="73"/>
      <c r="AI376" s="73" t="s">
        <v>1215</v>
      </c>
      <c r="AJ376" s="73"/>
      <c r="AK376" s="73" t="s">
        <v>1216</v>
      </c>
      <c r="AL376" s="73"/>
      <c r="AM376" s="73"/>
      <c r="AN376" s="43" t="s">
        <v>2058</v>
      </c>
      <c r="AO376" s="43" t="s">
        <v>2059</v>
      </c>
      <c r="AP376" s="7" t="s">
        <v>1228</v>
      </c>
      <c r="AQ376" s="63" t="s">
        <v>2062</v>
      </c>
      <c r="AR376" s="64"/>
      <c r="AS376" s="64"/>
      <c r="AT376" s="64"/>
      <c r="AU376" s="65"/>
      <c r="AV376" t="str">
        <f>$AI371</f>
        <v/>
      </c>
    </row>
    <row r="377" spans="2:48" x14ac:dyDescent="0.2">
      <c r="B377" t="str">
        <f>AI371&amp;" "&amp;AE371</f>
        <v xml:space="preserve"> </v>
      </c>
      <c r="C377">
        <f>AE371</f>
        <v>0</v>
      </c>
      <c r="D377" t="str">
        <f>$AH$3&amp;" "&amp;$AG371</f>
        <v xml:space="preserve"> </v>
      </c>
      <c r="E377">
        <f>AE374</f>
        <v>0</v>
      </c>
      <c r="F377" t="str">
        <f>AG374</f>
        <v/>
      </c>
      <c r="G377" t="str">
        <f>AI374</f>
        <v/>
      </c>
      <c r="H377" t="str">
        <f>AK374</f>
        <v/>
      </c>
      <c r="I377" t="str">
        <f>AN374</f>
        <v/>
      </c>
      <c r="J377" t="str">
        <f>AR374</f>
        <v/>
      </c>
      <c r="K377" t="str">
        <f>AK371</f>
        <v/>
      </c>
      <c r="L377" t="s">
        <v>46</v>
      </c>
      <c r="M377" t="str">
        <f>AM371</f>
        <v/>
      </c>
      <c r="N377" t="e">
        <f>VLOOKUP(D377,'Alle Teamleden'!F:P,11,0)</f>
        <v>#N/A</v>
      </c>
      <c r="O377">
        <f>$AG$2</f>
        <v>0</v>
      </c>
      <c r="P377" t="e">
        <f>VLOOKUP(O377,'Alle Teamleden'!Q:R,2,0)</f>
        <v>#N/A</v>
      </c>
      <c r="Q377" t="str">
        <f>$AE$5</f>
        <v/>
      </c>
      <c r="R377" t="str">
        <f>$AI$5</f>
        <v/>
      </c>
      <c r="S377" t="str">
        <f>$AM$5</f>
        <v/>
      </c>
      <c r="T377" t="str">
        <f>$AN$5</f>
        <v/>
      </c>
      <c r="U377" t="str">
        <f>$AO$5</f>
        <v/>
      </c>
      <c r="V377" t="str">
        <f>$AR$5</f>
        <v/>
      </c>
      <c r="W377">
        <f>AE377</f>
        <v>0</v>
      </c>
      <c r="X377" t="str">
        <f>AG377</f>
        <v/>
      </c>
      <c r="Y377" t="str">
        <f>AI377</f>
        <v/>
      </c>
      <c r="Z377" t="str">
        <f>AK377</f>
        <v/>
      </c>
      <c r="AA377" t="str">
        <f>AO377</f>
        <v/>
      </c>
      <c r="AB377" t="str">
        <f>IF(AE377&lt;&gt;"",VLOOKUP(C377,Hulpblad!B:D,3,0),"")</f>
        <v/>
      </c>
      <c r="AC377" s="4" t="str">
        <f>AN377</f>
        <v/>
      </c>
      <c r="AD377" t="str">
        <f>AP377</f>
        <v/>
      </c>
      <c r="AE377" s="27"/>
      <c r="AF377" s="12"/>
      <c r="AG377" s="74" t="str">
        <f>IF($AE377&lt;&gt;"",IF(ISNA(VLOOKUP($AE377,'Alle Teamleden'!Y:AC,2,0)),"N/A",VLOOKUP($AE377,'Alle Teamleden'!Y:AC,2,0)),"")</f>
        <v/>
      </c>
      <c r="AH377" s="75"/>
      <c r="AI377" s="76" t="str">
        <f>IF($AE377&lt;&gt;"",IF(ISNA(VLOOKUP($AE377,'Alle Teamleden'!Y:AC,3,0)),"N/A",VLOOKUP($AE377,'Alle Teamleden'!Y:AC,3,0)),"")</f>
        <v/>
      </c>
      <c r="AJ377" s="76"/>
      <c r="AK377" s="74" t="str">
        <f>IF($AE377&lt;&gt;"",IF(ISNA(VLOOKUP($AE377,'Alle Teamleden'!Y:AC,4,0)),"N/A",VLOOKUP($AE377,'Alle Teamleden'!Y:AC,4,0)),"")</f>
        <v/>
      </c>
      <c r="AL377" s="77"/>
      <c r="AM377" s="75"/>
      <c r="AN377" s="15" t="str">
        <f>IF($AE377&lt;&gt;"",IF(ISNA(VLOOKUP(AV377,Gemiddelde!A:D,4,0)),"N/B",VLOOKUP(AV377,Gemiddelde!A:D,4,0)),"")</f>
        <v/>
      </c>
      <c r="AO377" s="15" t="str">
        <f>IF($AE377&lt;&gt;"",IF(ISNA(VLOOKUP(AV377,Gemiddelde!A:E,5,0)),"N/B",IF(VLOOKUP(AV377,Gemiddelde!A:E,5,0)=0,AN377,VLOOKUP(AV377,Gemiddelde!A:E,5,0))),"")</f>
        <v/>
      </c>
      <c r="AP377" s="11" t="str">
        <f>IF($AE377&lt;&gt;"",IF(ISNA(VLOOKUP($AE377,'Alle Teamleden'!Y:AD,5,0)),"N/A",VLOOKUP($AE377,'Alle Teamleden'!Y:AD,5,0)),"")</f>
        <v/>
      </c>
      <c r="AQ377" s="57"/>
      <c r="AR377" s="58"/>
      <c r="AS377" s="58"/>
      <c r="AT377" s="58"/>
      <c r="AU377" s="59"/>
      <c r="AV377" t="str">
        <f>AE377&amp;AV376</f>
        <v/>
      </c>
    </row>
    <row r="378" spans="2:48" x14ac:dyDescent="0.2">
      <c r="B378" t="str">
        <f>AI371&amp;" "&amp;AE371</f>
        <v xml:space="preserve"> </v>
      </c>
      <c r="C378">
        <f>AE371</f>
        <v>0</v>
      </c>
      <c r="D378" t="str">
        <f>$AH$3&amp;" "&amp;$AG371</f>
        <v xml:space="preserve"> </v>
      </c>
      <c r="E378">
        <f>AE374</f>
        <v>0</v>
      </c>
      <c r="F378" t="str">
        <f>AG374</f>
        <v/>
      </c>
      <c r="G378" t="str">
        <f>AI374</f>
        <v/>
      </c>
      <c r="H378" t="str">
        <f>AK374</f>
        <v/>
      </c>
      <c r="I378" t="str">
        <f>AN374</f>
        <v/>
      </c>
      <c r="J378" t="str">
        <f>AR374</f>
        <v/>
      </c>
      <c r="K378" t="str">
        <f>AK371</f>
        <v/>
      </c>
      <c r="L378" t="s">
        <v>46</v>
      </c>
      <c r="M378" t="str">
        <f>AM371</f>
        <v/>
      </c>
      <c r="N378" t="e">
        <f>VLOOKUP(D378,'Alle Teamleden'!F:P,11,0)</f>
        <v>#N/A</v>
      </c>
      <c r="O378">
        <f t="shared" ref="O378:O388" si="238">$AG$2</f>
        <v>0</v>
      </c>
      <c r="P378" t="e">
        <f>VLOOKUP(O378,'Alle Teamleden'!Q:R,2,0)</f>
        <v>#N/A</v>
      </c>
      <c r="Q378" t="str">
        <f t="shared" ref="Q378:Q388" si="239">$AE$5</f>
        <v/>
      </c>
      <c r="R378" t="str">
        <f t="shared" ref="R378:R388" si="240">$AI$5</f>
        <v/>
      </c>
      <c r="S378" t="str">
        <f t="shared" ref="S378:S388" si="241">$AM$5</f>
        <v/>
      </c>
      <c r="T378" t="str">
        <f t="shared" ref="T378:T388" si="242">$AN$5</f>
        <v/>
      </c>
      <c r="U378" t="str">
        <f t="shared" ref="U378:U388" si="243">$AO$5</f>
        <v/>
      </c>
      <c r="V378" t="str">
        <f t="shared" ref="V378:V388" si="244">$AR$5</f>
        <v/>
      </c>
      <c r="W378">
        <f t="shared" ref="W378:W388" si="245">AE378</f>
        <v>0</v>
      </c>
      <c r="X378" t="str">
        <f t="shared" ref="X378:X388" si="246">AG378</f>
        <v/>
      </c>
      <c r="Y378" t="str">
        <f t="shared" ref="Y378:Y388" si="247">AI378</f>
        <v/>
      </c>
      <c r="Z378" t="str">
        <f t="shared" ref="Z378:Z388" si="248">AK378</f>
        <v/>
      </c>
      <c r="AA378" t="str">
        <f t="shared" ref="AA378:AA388" si="249">AO378</f>
        <v/>
      </c>
      <c r="AB378" t="str">
        <f>IF(AE378&lt;&gt;"",VLOOKUP(C378,Hulpblad!B:D,3,0),"")</f>
        <v/>
      </c>
      <c r="AC378" s="4" t="str">
        <f t="shared" ref="AC378:AC388" si="250">AN378</f>
        <v/>
      </c>
      <c r="AD378" t="str">
        <f t="shared" ref="AD378:AD388" si="251">AP378</f>
        <v/>
      </c>
      <c r="AE378" s="27"/>
      <c r="AF378" s="12"/>
      <c r="AG378" s="74" t="str">
        <f>IF($AE378&lt;&gt;"",IF(ISNA(VLOOKUP($AE378,'Alle Teamleden'!Y:AC,2,0)),"N/A",VLOOKUP($AE378,'Alle Teamleden'!Y:AC,2,0)),"")</f>
        <v/>
      </c>
      <c r="AH378" s="75"/>
      <c r="AI378" s="76" t="str">
        <f>IF($AE378&lt;&gt;"",IF(ISNA(VLOOKUP($AE378,'Alle Teamleden'!Y:AC,3,0)),"N/A",VLOOKUP($AE378,'Alle Teamleden'!Y:AC,3,0)),"")</f>
        <v/>
      </c>
      <c r="AJ378" s="76"/>
      <c r="AK378" s="74" t="str">
        <f>IF($AE378&lt;&gt;"",IF(ISNA(VLOOKUP($AE378,'Alle Teamleden'!Y:AC,4,0)),"N/A",VLOOKUP($AE378,'Alle Teamleden'!Y:AC,4,0)),"")</f>
        <v/>
      </c>
      <c r="AL378" s="77"/>
      <c r="AM378" s="75"/>
      <c r="AN378" s="15" t="str">
        <f>IF($AE378&lt;&gt;"",IF(ISNA(VLOOKUP(AV378,Gemiddelde!A:D,4,0)),"N/B",VLOOKUP(AV378,Gemiddelde!A:D,4,0)),"")</f>
        <v/>
      </c>
      <c r="AO378" s="15" t="str">
        <f>IF($AE378&lt;&gt;"",IF(ISNA(VLOOKUP(AV378,Gemiddelde!A:E,5,0)),"N/B",IF(VLOOKUP(AV378,Gemiddelde!A:E,5,0)=0,AN378,VLOOKUP(AV378,Gemiddelde!A:E,5,0))),"")</f>
        <v/>
      </c>
      <c r="AP378" s="11" t="str">
        <f>IF($AE378&lt;&gt;"",IF(ISNA(VLOOKUP($AE378,'Alle Teamleden'!Y:AD,5,0)),"N/A",VLOOKUP($AE378,'Alle Teamleden'!Y:AD,5,0)),"")</f>
        <v/>
      </c>
      <c r="AQ378" s="57"/>
      <c r="AR378" s="58"/>
      <c r="AS378" s="58"/>
      <c r="AT378" s="58"/>
      <c r="AU378" s="59"/>
      <c r="AV378" t="str">
        <f>AE378&amp;AV376</f>
        <v/>
      </c>
    </row>
    <row r="379" spans="2:48" x14ac:dyDescent="0.2">
      <c r="B379" t="str">
        <f>AI371&amp;" "&amp;AE371</f>
        <v xml:space="preserve"> </v>
      </c>
      <c r="C379">
        <f>AE371</f>
        <v>0</v>
      </c>
      <c r="D379" t="str">
        <f>$AH$3&amp;" "&amp;$AG371</f>
        <v xml:space="preserve"> </v>
      </c>
      <c r="E379">
        <f>AE374</f>
        <v>0</v>
      </c>
      <c r="F379" t="str">
        <f>AG374</f>
        <v/>
      </c>
      <c r="G379" t="str">
        <f>AI374</f>
        <v/>
      </c>
      <c r="H379" t="str">
        <f>AK374</f>
        <v/>
      </c>
      <c r="I379" t="str">
        <f>AN374</f>
        <v/>
      </c>
      <c r="J379" t="str">
        <f>AR374</f>
        <v/>
      </c>
      <c r="K379" t="str">
        <f>AK371</f>
        <v/>
      </c>
      <c r="L379" t="s">
        <v>46</v>
      </c>
      <c r="M379" t="str">
        <f>AM371</f>
        <v/>
      </c>
      <c r="N379" t="e">
        <f>VLOOKUP(D379,'Alle Teamleden'!F:P,11,0)</f>
        <v>#N/A</v>
      </c>
      <c r="O379">
        <f t="shared" si="238"/>
        <v>0</v>
      </c>
      <c r="P379" t="e">
        <f>VLOOKUP(O379,'Alle Teamleden'!Q:R,2,0)</f>
        <v>#N/A</v>
      </c>
      <c r="Q379" t="str">
        <f t="shared" si="239"/>
        <v/>
      </c>
      <c r="R379" t="str">
        <f t="shared" si="240"/>
        <v/>
      </c>
      <c r="S379" t="str">
        <f t="shared" si="241"/>
        <v/>
      </c>
      <c r="T379" t="str">
        <f t="shared" si="242"/>
        <v/>
      </c>
      <c r="U379" t="str">
        <f t="shared" si="243"/>
        <v/>
      </c>
      <c r="V379" t="str">
        <f t="shared" si="244"/>
        <v/>
      </c>
      <c r="W379">
        <f t="shared" si="245"/>
        <v>0</v>
      </c>
      <c r="X379" t="str">
        <f t="shared" si="246"/>
        <v/>
      </c>
      <c r="Y379" t="str">
        <f t="shared" si="247"/>
        <v/>
      </c>
      <c r="Z379" t="str">
        <f t="shared" si="248"/>
        <v/>
      </c>
      <c r="AA379" t="str">
        <f t="shared" si="249"/>
        <v/>
      </c>
      <c r="AB379" t="str">
        <f>IF(AE379&lt;&gt;"",VLOOKUP(C379,Hulpblad!B:D,3,0),"")</f>
        <v/>
      </c>
      <c r="AC379" s="4" t="str">
        <f t="shared" si="250"/>
        <v/>
      </c>
      <c r="AD379" t="str">
        <f t="shared" si="251"/>
        <v/>
      </c>
      <c r="AE379" s="27"/>
      <c r="AF379" s="12"/>
      <c r="AG379" s="74" t="str">
        <f>IF($AE379&lt;&gt;"",IF(ISNA(VLOOKUP($AE379,'Alle Teamleden'!Y:AC,2,0)),"N/A",VLOOKUP($AE379,'Alle Teamleden'!Y:AC,2,0)),"")</f>
        <v/>
      </c>
      <c r="AH379" s="75"/>
      <c r="AI379" s="76" t="str">
        <f>IF($AE379&lt;&gt;"",IF(ISNA(VLOOKUP($AE379,'Alle Teamleden'!Y:AC,3,0)),"N/A",VLOOKUP($AE379,'Alle Teamleden'!Y:AC,3,0)),"")</f>
        <v/>
      </c>
      <c r="AJ379" s="76"/>
      <c r="AK379" s="74" t="str">
        <f>IF($AE379&lt;&gt;"",IF(ISNA(VLOOKUP($AE379,'Alle Teamleden'!Y:AC,4,0)),"N/A",VLOOKUP($AE379,'Alle Teamleden'!Y:AC,4,0)),"")</f>
        <v/>
      </c>
      <c r="AL379" s="77"/>
      <c r="AM379" s="75"/>
      <c r="AN379" s="15" t="str">
        <f>IF($AE379&lt;&gt;"",IF(ISNA(VLOOKUP(AV379,Gemiddelde!A:D,4,0)),"N/B",VLOOKUP(AV379,Gemiddelde!A:D,4,0)),"")</f>
        <v/>
      </c>
      <c r="AO379" s="15" t="str">
        <f>IF($AE379&lt;&gt;"",IF(ISNA(VLOOKUP(AV379,Gemiddelde!A:E,5,0)),"N/B",IF(VLOOKUP(AV379,Gemiddelde!A:E,5,0)=0,AN379,VLOOKUP(AV379,Gemiddelde!A:E,5,0))),"")</f>
        <v/>
      </c>
      <c r="AP379" s="11" t="str">
        <f>IF($AE379&lt;&gt;"",IF(ISNA(VLOOKUP($AE379,'Alle Teamleden'!Y:AD,5,0)),"N/A",VLOOKUP($AE379,'Alle Teamleden'!Y:AD,5,0)),"")</f>
        <v/>
      </c>
      <c r="AQ379" s="57"/>
      <c r="AR379" s="58"/>
      <c r="AS379" s="58"/>
      <c r="AT379" s="58"/>
      <c r="AU379" s="59"/>
      <c r="AV379" t="str">
        <f>AE379&amp;AV376</f>
        <v/>
      </c>
    </row>
    <row r="380" spans="2:48" x14ac:dyDescent="0.2">
      <c r="B380" t="str">
        <f>AI371&amp;" "&amp;AE371</f>
        <v xml:space="preserve"> </v>
      </c>
      <c r="C380">
        <f>AE371</f>
        <v>0</v>
      </c>
      <c r="D380" t="str">
        <f>$AH$3&amp;" "&amp;$AG371</f>
        <v xml:space="preserve"> </v>
      </c>
      <c r="E380">
        <f>AE374</f>
        <v>0</v>
      </c>
      <c r="F380" t="str">
        <f>AG374</f>
        <v/>
      </c>
      <c r="G380" t="str">
        <f>AI374</f>
        <v/>
      </c>
      <c r="H380" t="str">
        <f>AK374</f>
        <v/>
      </c>
      <c r="I380" t="str">
        <f>AN374</f>
        <v/>
      </c>
      <c r="J380" t="str">
        <f>AR374</f>
        <v/>
      </c>
      <c r="K380" t="str">
        <f>AK371</f>
        <v/>
      </c>
      <c r="L380" t="s">
        <v>46</v>
      </c>
      <c r="M380" t="str">
        <f>AM371</f>
        <v/>
      </c>
      <c r="N380" t="e">
        <f>VLOOKUP(D380,'Alle Teamleden'!F:P,11,0)</f>
        <v>#N/A</v>
      </c>
      <c r="O380">
        <f t="shared" si="238"/>
        <v>0</v>
      </c>
      <c r="P380" t="e">
        <f>VLOOKUP(O380,'Alle Teamleden'!Q:R,2,0)</f>
        <v>#N/A</v>
      </c>
      <c r="Q380" t="str">
        <f t="shared" si="239"/>
        <v/>
      </c>
      <c r="R380" t="str">
        <f t="shared" si="240"/>
        <v/>
      </c>
      <c r="S380" t="str">
        <f t="shared" si="241"/>
        <v/>
      </c>
      <c r="T380" t="str">
        <f t="shared" si="242"/>
        <v/>
      </c>
      <c r="U380" t="str">
        <f t="shared" si="243"/>
        <v/>
      </c>
      <c r="V380" t="str">
        <f t="shared" si="244"/>
        <v/>
      </c>
      <c r="W380">
        <f t="shared" si="245"/>
        <v>0</v>
      </c>
      <c r="X380" t="str">
        <f t="shared" si="246"/>
        <v/>
      </c>
      <c r="Y380" t="str">
        <f t="shared" si="247"/>
        <v/>
      </c>
      <c r="Z380" t="str">
        <f t="shared" si="248"/>
        <v/>
      </c>
      <c r="AA380" t="str">
        <f t="shared" si="249"/>
        <v/>
      </c>
      <c r="AB380" t="str">
        <f>IF(AE380&lt;&gt;"",VLOOKUP(C380,Hulpblad!B:D,3,0),"")</f>
        <v/>
      </c>
      <c r="AC380" s="4" t="str">
        <f t="shared" si="250"/>
        <v/>
      </c>
      <c r="AD380" t="str">
        <f t="shared" si="251"/>
        <v/>
      </c>
      <c r="AE380" s="27"/>
      <c r="AF380" s="12"/>
      <c r="AG380" s="74" t="str">
        <f>IF($AE380&lt;&gt;"",IF(ISNA(VLOOKUP($AE380,'Alle Teamleden'!Y:AC,2,0)),"N/A",VLOOKUP($AE380,'Alle Teamleden'!Y:AC,2,0)),"")</f>
        <v/>
      </c>
      <c r="AH380" s="75"/>
      <c r="AI380" s="76" t="str">
        <f>IF($AE380&lt;&gt;"",IF(ISNA(VLOOKUP($AE380,'Alle Teamleden'!Y:AC,3,0)),"N/A",VLOOKUP($AE380,'Alle Teamleden'!Y:AC,3,0)),"")</f>
        <v/>
      </c>
      <c r="AJ380" s="76"/>
      <c r="AK380" s="74" t="str">
        <f>IF($AE380&lt;&gt;"",IF(ISNA(VLOOKUP($AE380,'Alle Teamleden'!Y:AC,4,0)),"N/A",VLOOKUP($AE380,'Alle Teamleden'!Y:AC,4,0)),"")</f>
        <v/>
      </c>
      <c r="AL380" s="77"/>
      <c r="AM380" s="75"/>
      <c r="AN380" s="15" t="str">
        <f>IF($AE380&lt;&gt;"",IF(ISNA(VLOOKUP(AV380,Gemiddelde!A:D,4,0)),"N/B",VLOOKUP(AV380,Gemiddelde!A:D,4,0)),"")</f>
        <v/>
      </c>
      <c r="AO380" s="15" t="str">
        <f>IF($AE380&lt;&gt;"",IF(ISNA(VLOOKUP(AV380,Gemiddelde!A:E,5,0)),"N/B",IF(VLOOKUP(AV380,Gemiddelde!A:E,5,0)=0,AN380,VLOOKUP(AV380,Gemiddelde!A:E,5,0))),"")</f>
        <v/>
      </c>
      <c r="AP380" s="11" t="str">
        <f>IF($AE380&lt;&gt;"",IF(ISNA(VLOOKUP($AE380,'Alle Teamleden'!Y:AD,5,0)),"N/A",VLOOKUP($AE380,'Alle Teamleden'!Y:AD,5,0)),"")</f>
        <v/>
      </c>
      <c r="AQ380" s="57"/>
      <c r="AR380" s="58"/>
      <c r="AS380" s="58"/>
      <c r="AT380" s="58"/>
      <c r="AU380" s="59"/>
      <c r="AV380" t="str">
        <f>AE380&amp;AV376</f>
        <v/>
      </c>
    </row>
    <row r="381" spans="2:48" x14ac:dyDescent="0.2">
      <c r="B381" t="str">
        <f>AI371&amp;" "&amp;AE371</f>
        <v xml:space="preserve"> </v>
      </c>
      <c r="C381">
        <f>AE371</f>
        <v>0</v>
      </c>
      <c r="D381" t="str">
        <f>$AH$3&amp;" "&amp;$AG371</f>
        <v xml:space="preserve"> </v>
      </c>
      <c r="E381">
        <f>AE374</f>
        <v>0</v>
      </c>
      <c r="F381" t="str">
        <f>AG374</f>
        <v/>
      </c>
      <c r="G381" t="str">
        <f>AI374</f>
        <v/>
      </c>
      <c r="H381" t="str">
        <f>AK374</f>
        <v/>
      </c>
      <c r="I381" t="str">
        <f>AN374</f>
        <v/>
      </c>
      <c r="J381" t="str">
        <f>AR374</f>
        <v/>
      </c>
      <c r="K381" t="str">
        <f>AK371</f>
        <v/>
      </c>
      <c r="L381" t="s">
        <v>46</v>
      </c>
      <c r="M381" t="str">
        <f>AM371</f>
        <v/>
      </c>
      <c r="N381" t="e">
        <f>VLOOKUP(D381,'Alle Teamleden'!F:P,11,0)</f>
        <v>#N/A</v>
      </c>
      <c r="O381">
        <f t="shared" si="238"/>
        <v>0</v>
      </c>
      <c r="P381" t="e">
        <f>VLOOKUP(O381,'Alle Teamleden'!Q:R,2,0)</f>
        <v>#N/A</v>
      </c>
      <c r="Q381" t="str">
        <f t="shared" si="239"/>
        <v/>
      </c>
      <c r="R381" t="str">
        <f t="shared" si="240"/>
        <v/>
      </c>
      <c r="S381" t="str">
        <f t="shared" si="241"/>
        <v/>
      </c>
      <c r="T381" t="str">
        <f t="shared" si="242"/>
        <v/>
      </c>
      <c r="U381" t="str">
        <f t="shared" si="243"/>
        <v/>
      </c>
      <c r="V381" t="str">
        <f t="shared" si="244"/>
        <v/>
      </c>
      <c r="W381">
        <f t="shared" si="245"/>
        <v>0</v>
      </c>
      <c r="X381" t="str">
        <f t="shared" si="246"/>
        <v/>
      </c>
      <c r="Y381" t="str">
        <f t="shared" si="247"/>
        <v/>
      </c>
      <c r="Z381" t="str">
        <f t="shared" si="248"/>
        <v/>
      </c>
      <c r="AA381" t="str">
        <f t="shared" si="249"/>
        <v/>
      </c>
      <c r="AB381" t="str">
        <f>IF(AE381&lt;&gt;"",VLOOKUP(C381,Hulpblad!B:D,3,0),"")</f>
        <v/>
      </c>
      <c r="AC381" s="4" t="str">
        <f t="shared" si="250"/>
        <v/>
      </c>
      <c r="AD381" t="str">
        <f t="shared" si="251"/>
        <v/>
      </c>
      <c r="AE381" s="27"/>
      <c r="AF381" s="12"/>
      <c r="AG381" s="74" t="str">
        <f>IF($AE381&lt;&gt;"",IF(ISNA(VLOOKUP($AE381,'Alle Teamleden'!Y:AC,2,0)),"N/A",VLOOKUP($AE381,'Alle Teamleden'!Y:AC,2,0)),"")</f>
        <v/>
      </c>
      <c r="AH381" s="75"/>
      <c r="AI381" s="76" t="str">
        <f>IF($AE381&lt;&gt;"",IF(ISNA(VLOOKUP($AE381,'Alle Teamleden'!Y:AC,3,0)),"N/A",VLOOKUP($AE381,'Alle Teamleden'!Y:AC,3,0)),"")</f>
        <v/>
      </c>
      <c r="AJ381" s="76"/>
      <c r="AK381" s="74" t="str">
        <f>IF($AE381&lt;&gt;"",IF(ISNA(VLOOKUP($AE381,'Alle Teamleden'!Y:AC,4,0)),"N/A",VLOOKUP($AE381,'Alle Teamleden'!Y:AC,4,0)),"")</f>
        <v/>
      </c>
      <c r="AL381" s="77"/>
      <c r="AM381" s="75"/>
      <c r="AN381" s="15" t="str">
        <f>IF($AE381&lt;&gt;"",IF(ISNA(VLOOKUP(AV381,Gemiddelde!A:D,4,0)),"N/B",VLOOKUP(AV381,Gemiddelde!A:D,4,0)),"")</f>
        <v/>
      </c>
      <c r="AO381" s="15" t="str">
        <f>IF($AE381&lt;&gt;"",IF(ISNA(VLOOKUP(AV381,Gemiddelde!A:E,5,0)),"N/B",IF(VLOOKUP(AV381,Gemiddelde!A:E,5,0)=0,AN381,VLOOKUP(AV381,Gemiddelde!A:E,5,0))),"")</f>
        <v/>
      </c>
      <c r="AP381" s="11" t="str">
        <f>IF($AE381&lt;&gt;"",IF(ISNA(VLOOKUP($AE381,'Alle Teamleden'!Y:AD,5,0)),"N/A",VLOOKUP($AE381,'Alle Teamleden'!Y:AD,5,0)),"")</f>
        <v/>
      </c>
      <c r="AQ381" s="57"/>
      <c r="AR381" s="58"/>
      <c r="AS381" s="58"/>
      <c r="AT381" s="58"/>
      <c r="AU381" s="59"/>
      <c r="AV381" t="str">
        <f>AE381&amp;AV376</f>
        <v/>
      </c>
    </row>
    <row r="382" spans="2:48" x14ac:dyDescent="0.2">
      <c r="B382" t="str">
        <f>AI371&amp;" "&amp;AE371</f>
        <v xml:space="preserve"> </v>
      </c>
      <c r="C382">
        <f>AE371</f>
        <v>0</v>
      </c>
      <c r="D382" t="str">
        <f>$AH$3&amp;" "&amp;$AG371</f>
        <v xml:space="preserve"> </v>
      </c>
      <c r="E382">
        <f>AE374</f>
        <v>0</v>
      </c>
      <c r="F382" t="str">
        <f>AG374</f>
        <v/>
      </c>
      <c r="G382" t="str">
        <f>AI374</f>
        <v/>
      </c>
      <c r="H382" t="str">
        <f>AK374</f>
        <v/>
      </c>
      <c r="I382" t="str">
        <f>AN374</f>
        <v/>
      </c>
      <c r="J382" t="str">
        <f>AR374</f>
        <v/>
      </c>
      <c r="K382" t="str">
        <f>AK371</f>
        <v/>
      </c>
      <c r="L382" t="s">
        <v>46</v>
      </c>
      <c r="M382" t="str">
        <f>AM371</f>
        <v/>
      </c>
      <c r="N382" t="e">
        <f>VLOOKUP(D382,'Alle Teamleden'!F:P,11,0)</f>
        <v>#N/A</v>
      </c>
      <c r="O382">
        <f t="shared" si="238"/>
        <v>0</v>
      </c>
      <c r="P382" t="e">
        <f>VLOOKUP(O382,'Alle Teamleden'!Q:R,2,0)</f>
        <v>#N/A</v>
      </c>
      <c r="Q382" t="str">
        <f t="shared" si="239"/>
        <v/>
      </c>
      <c r="R382" t="str">
        <f t="shared" si="240"/>
        <v/>
      </c>
      <c r="S382" t="str">
        <f t="shared" si="241"/>
        <v/>
      </c>
      <c r="T382" t="str">
        <f t="shared" si="242"/>
        <v/>
      </c>
      <c r="U382" t="str">
        <f t="shared" si="243"/>
        <v/>
      </c>
      <c r="V382" t="str">
        <f t="shared" si="244"/>
        <v/>
      </c>
      <c r="W382">
        <f t="shared" si="245"/>
        <v>0</v>
      </c>
      <c r="X382" t="str">
        <f t="shared" si="246"/>
        <v/>
      </c>
      <c r="Y382" t="str">
        <f t="shared" si="247"/>
        <v/>
      </c>
      <c r="Z382" t="str">
        <f t="shared" si="248"/>
        <v/>
      </c>
      <c r="AA382" t="str">
        <f t="shared" si="249"/>
        <v/>
      </c>
      <c r="AB382" t="str">
        <f>IF(AE382&lt;&gt;"",VLOOKUP(C382,Hulpblad!B:D,3,0),"")</f>
        <v/>
      </c>
      <c r="AC382" s="4" t="str">
        <f t="shared" si="250"/>
        <v/>
      </c>
      <c r="AD382" t="str">
        <f t="shared" si="251"/>
        <v/>
      </c>
      <c r="AE382" s="27"/>
      <c r="AF382" s="12"/>
      <c r="AG382" s="74" t="str">
        <f>IF($AE382&lt;&gt;"",IF(ISNA(VLOOKUP($AE382,'Alle Teamleden'!Y:AC,2,0)),"N/A",VLOOKUP($AE382,'Alle Teamleden'!Y:AC,2,0)),"")</f>
        <v/>
      </c>
      <c r="AH382" s="75"/>
      <c r="AI382" s="76" t="str">
        <f>IF($AE382&lt;&gt;"",IF(ISNA(VLOOKUP($AE382,'Alle Teamleden'!Y:AC,3,0)),"N/A",VLOOKUP($AE382,'Alle Teamleden'!Y:AC,3,0)),"")</f>
        <v/>
      </c>
      <c r="AJ382" s="76"/>
      <c r="AK382" s="74" t="str">
        <f>IF($AE382&lt;&gt;"",IF(ISNA(VLOOKUP($AE382,'Alle Teamleden'!Y:AC,4,0)),"N/A",VLOOKUP($AE382,'Alle Teamleden'!Y:AC,4,0)),"")</f>
        <v/>
      </c>
      <c r="AL382" s="77"/>
      <c r="AM382" s="75"/>
      <c r="AN382" s="15" t="str">
        <f>IF($AE382&lt;&gt;"",IF(ISNA(VLOOKUP(AV382,Gemiddelde!A:D,4,0)),"N/B",VLOOKUP(AV382,Gemiddelde!A:D,4,0)),"")</f>
        <v/>
      </c>
      <c r="AO382" s="15" t="str">
        <f>IF($AE382&lt;&gt;"",IF(ISNA(VLOOKUP(AV382,Gemiddelde!A:E,5,0)),"N/B",IF(VLOOKUP(AV382,Gemiddelde!A:E,5,0)=0,AN382,VLOOKUP(AV382,Gemiddelde!A:E,5,0))),"")</f>
        <v/>
      </c>
      <c r="AP382" s="11" t="str">
        <f>IF($AE382&lt;&gt;"",IF(ISNA(VLOOKUP($AE382,'Alle Teamleden'!Y:AD,5,0)),"N/A",VLOOKUP($AE382,'Alle Teamleden'!Y:AD,5,0)),"")</f>
        <v/>
      </c>
      <c r="AQ382" s="57"/>
      <c r="AR382" s="58"/>
      <c r="AS382" s="58"/>
      <c r="AT382" s="58"/>
      <c r="AU382" s="59"/>
      <c r="AV382" t="str">
        <f>AE382&amp;AV376</f>
        <v/>
      </c>
    </row>
    <row r="383" spans="2:48" x14ac:dyDescent="0.2">
      <c r="B383" t="str">
        <f>AI371&amp;" "&amp;AE371</f>
        <v xml:space="preserve"> </v>
      </c>
      <c r="C383">
        <f>AE371</f>
        <v>0</v>
      </c>
      <c r="D383" t="str">
        <f>$AH$3&amp;" "&amp;$AG371</f>
        <v xml:space="preserve"> </v>
      </c>
      <c r="E383">
        <f>AE374</f>
        <v>0</v>
      </c>
      <c r="F383" t="str">
        <f>AG374</f>
        <v/>
      </c>
      <c r="G383" t="str">
        <f>AI374</f>
        <v/>
      </c>
      <c r="H383" t="str">
        <f>AK374</f>
        <v/>
      </c>
      <c r="I383" t="str">
        <f>AN374</f>
        <v/>
      </c>
      <c r="J383" t="str">
        <f>AR374</f>
        <v/>
      </c>
      <c r="K383" t="str">
        <f>AK371</f>
        <v/>
      </c>
      <c r="L383" t="s">
        <v>46</v>
      </c>
      <c r="M383" t="str">
        <f>AM371</f>
        <v/>
      </c>
      <c r="N383" t="e">
        <f>VLOOKUP(D383,'Alle Teamleden'!F:P,11,0)</f>
        <v>#N/A</v>
      </c>
      <c r="O383">
        <f t="shared" si="238"/>
        <v>0</v>
      </c>
      <c r="P383" t="e">
        <f>VLOOKUP(O383,'Alle Teamleden'!Q:R,2,0)</f>
        <v>#N/A</v>
      </c>
      <c r="Q383" t="str">
        <f t="shared" si="239"/>
        <v/>
      </c>
      <c r="R383" t="str">
        <f t="shared" si="240"/>
        <v/>
      </c>
      <c r="S383" t="str">
        <f t="shared" si="241"/>
        <v/>
      </c>
      <c r="T383" t="str">
        <f t="shared" si="242"/>
        <v/>
      </c>
      <c r="U383" t="str">
        <f t="shared" si="243"/>
        <v/>
      </c>
      <c r="V383" t="str">
        <f t="shared" si="244"/>
        <v/>
      </c>
      <c r="W383">
        <f t="shared" si="245"/>
        <v>0</v>
      </c>
      <c r="X383" t="str">
        <f t="shared" si="246"/>
        <v/>
      </c>
      <c r="Y383" t="str">
        <f t="shared" si="247"/>
        <v/>
      </c>
      <c r="Z383" t="str">
        <f t="shared" si="248"/>
        <v/>
      </c>
      <c r="AA383" t="str">
        <f t="shared" si="249"/>
        <v/>
      </c>
      <c r="AB383" t="str">
        <f>IF(AE383&lt;&gt;"",VLOOKUP(C383,Hulpblad!B:D,3,0),"")</f>
        <v/>
      </c>
      <c r="AC383" s="4" t="str">
        <f t="shared" si="250"/>
        <v/>
      </c>
      <c r="AD383" t="str">
        <f t="shared" si="251"/>
        <v/>
      </c>
      <c r="AE383" s="27"/>
      <c r="AF383" s="12"/>
      <c r="AG383" s="74" t="str">
        <f>IF($AE383&lt;&gt;"",IF(ISNA(VLOOKUP($AE383,'Alle Teamleden'!Y:AC,2,0)),"N/A",VLOOKUP($AE383,'Alle Teamleden'!Y:AC,2,0)),"")</f>
        <v/>
      </c>
      <c r="AH383" s="75"/>
      <c r="AI383" s="76" t="str">
        <f>IF($AE383&lt;&gt;"",IF(ISNA(VLOOKUP($AE383,'Alle Teamleden'!Y:AC,3,0)),"N/A",VLOOKUP($AE383,'Alle Teamleden'!Y:AC,3,0)),"")</f>
        <v/>
      </c>
      <c r="AJ383" s="76"/>
      <c r="AK383" s="74" t="str">
        <f>IF($AE383&lt;&gt;"",IF(ISNA(VLOOKUP($AE383,'Alle Teamleden'!Y:AC,4,0)),"N/A",VLOOKUP($AE383,'Alle Teamleden'!Y:AC,4,0)),"")</f>
        <v/>
      </c>
      <c r="AL383" s="77"/>
      <c r="AM383" s="75"/>
      <c r="AN383" s="15" t="str">
        <f>IF($AE383&lt;&gt;"",IF(ISNA(VLOOKUP(AV383,Gemiddelde!A:D,4,0)),"N/B",VLOOKUP(AV383,Gemiddelde!A:D,4,0)),"")</f>
        <v/>
      </c>
      <c r="AO383" s="15" t="str">
        <f>IF($AE383&lt;&gt;"",IF(ISNA(VLOOKUP(AV383,Gemiddelde!A:E,5,0)),"N/B",IF(VLOOKUP(AV383,Gemiddelde!A:E,5,0)=0,AN383,VLOOKUP(AV383,Gemiddelde!A:E,5,0))),"")</f>
        <v/>
      </c>
      <c r="AP383" s="11" t="str">
        <f>IF($AE383&lt;&gt;"",IF(ISNA(VLOOKUP($AE383,'Alle Teamleden'!Y:AD,5,0)),"N/A",VLOOKUP($AE383,'Alle Teamleden'!Y:AD,5,0)),"")</f>
        <v/>
      </c>
      <c r="AQ383" s="57"/>
      <c r="AR383" s="58"/>
      <c r="AS383" s="58"/>
      <c r="AT383" s="58"/>
      <c r="AU383" s="59"/>
      <c r="AV383" t="str">
        <f>AE383&amp;AV376</f>
        <v/>
      </c>
    </row>
    <row r="384" spans="2:48" x14ac:dyDescent="0.2">
      <c r="B384" t="str">
        <f>AI371&amp;" "&amp;AE371</f>
        <v xml:space="preserve"> </v>
      </c>
      <c r="C384">
        <f>AE371</f>
        <v>0</v>
      </c>
      <c r="D384" t="str">
        <f>$AH$3&amp;" "&amp;$AG371</f>
        <v xml:space="preserve"> </v>
      </c>
      <c r="E384">
        <f>AE374</f>
        <v>0</v>
      </c>
      <c r="F384" t="str">
        <f>AG374</f>
        <v/>
      </c>
      <c r="G384" t="str">
        <f>AI374</f>
        <v/>
      </c>
      <c r="H384" t="str">
        <f>AK374</f>
        <v/>
      </c>
      <c r="I384" t="str">
        <f>AN374</f>
        <v/>
      </c>
      <c r="J384" t="str">
        <f>AR374</f>
        <v/>
      </c>
      <c r="K384" t="str">
        <f>AK371</f>
        <v/>
      </c>
      <c r="L384" t="s">
        <v>46</v>
      </c>
      <c r="M384" t="str">
        <f>AM371</f>
        <v/>
      </c>
      <c r="N384" t="e">
        <f>VLOOKUP(D384,'Alle Teamleden'!F:P,11,0)</f>
        <v>#N/A</v>
      </c>
      <c r="O384">
        <f t="shared" si="238"/>
        <v>0</v>
      </c>
      <c r="P384" t="e">
        <f>VLOOKUP(O384,'Alle Teamleden'!Q:R,2,0)</f>
        <v>#N/A</v>
      </c>
      <c r="Q384" t="str">
        <f t="shared" si="239"/>
        <v/>
      </c>
      <c r="R384" t="str">
        <f t="shared" si="240"/>
        <v/>
      </c>
      <c r="S384" t="str">
        <f t="shared" si="241"/>
        <v/>
      </c>
      <c r="T384" t="str">
        <f t="shared" si="242"/>
        <v/>
      </c>
      <c r="U384" t="str">
        <f t="shared" si="243"/>
        <v/>
      </c>
      <c r="V384" t="str">
        <f t="shared" si="244"/>
        <v/>
      </c>
      <c r="W384">
        <f t="shared" si="245"/>
        <v>0</v>
      </c>
      <c r="X384" t="str">
        <f t="shared" si="246"/>
        <v/>
      </c>
      <c r="Y384" t="str">
        <f t="shared" si="247"/>
        <v/>
      </c>
      <c r="Z384" t="str">
        <f t="shared" si="248"/>
        <v/>
      </c>
      <c r="AA384" t="str">
        <f t="shared" si="249"/>
        <v/>
      </c>
      <c r="AB384" t="str">
        <f>IF(AE384&lt;&gt;"",VLOOKUP(C384,Hulpblad!B:D,3,0),"")</f>
        <v/>
      </c>
      <c r="AC384" s="4" t="str">
        <f t="shared" si="250"/>
        <v/>
      </c>
      <c r="AD384" t="str">
        <f t="shared" si="251"/>
        <v/>
      </c>
      <c r="AE384" s="27"/>
      <c r="AF384" s="12"/>
      <c r="AG384" s="74" t="str">
        <f>IF($AE384&lt;&gt;"",IF(ISNA(VLOOKUP($AE384,'Alle Teamleden'!Y:AC,2,0)),"N/A",VLOOKUP($AE384,'Alle Teamleden'!Y:AC,2,0)),"")</f>
        <v/>
      </c>
      <c r="AH384" s="75"/>
      <c r="AI384" s="76" t="str">
        <f>IF($AE384&lt;&gt;"",IF(ISNA(VLOOKUP($AE384,'Alle Teamleden'!Y:AC,3,0)),"N/A",VLOOKUP($AE384,'Alle Teamleden'!Y:AC,3,0)),"")</f>
        <v/>
      </c>
      <c r="AJ384" s="76"/>
      <c r="AK384" s="74" t="str">
        <f>IF($AE384&lt;&gt;"",IF(ISNA(VLOOKUP($AE384,'Alle Teamleden'!Y:AC,4,0)),"N/A",VLOOKUP($AE384,'Alle Teamleden'!Y:AC,4,0)),"")</f>
        <v/>
      </c>
      <c r="AL384" s="77"/>
      <c r="AM384" s="75"/>
      <c r="AN384" s="15" t="str">
        <f>IF($AE384&lt;&gt;"",IF(ISNA(VLOOKUP(AV384,Gemiddelde!A:D,4,0)),"N/B",VLOOKUP(AV384,Gemiddelde!A:D,4,0)),"")</f>
        <v/>
      </c>
      <c r="AO384" s="15" t="str">
        <f>IF($AE384&lt;&gt;"",IF(ISNA(VLOOKUP(AV384,Gemiddelde!A:E,5,0)),"N/B",IF(VLOOKUP(AV384,Gemiddelde!A:E,5,0)=0,AN384,VLOOKUP(AV384,Gemiddelde!A:E,5,0))),"")</f>
        <v/>
      </c>
      <c r="AP384" s="11" t="str">
        <f>IF($AE384&lt;&gt;"",IF(ISNA(VLOOKUP($AE384,'Alle Teamleden'!Y:AD,5,0)),"N/A",VLOOKUP($AE384,'Alle Teamleden'!Y:AD,5,0)),"")</f>
        <v/>
      </c>
      <c r="AQ384" s="57"/>
      <c r="AR384" s="58"/>
      <c r="AS384" s="58"/>
      <c r="AT384" s="58"/>
      <c r="AU384" s="59"/>
      <c r="AV384" t="str">
        <f>AE384&amp;AV376</f>
        <v/>
      </c>
    </row>
    <row r="385" spans="2:48" x14ac:dyDescent="0.2">
      <c r="B385" t="str">
        <f>AI371&amp;" "&amp;AE371</f>
        <v xml:space="preserve"> </v>
      </c>
      <c r="C385">
        <f>AE371</f>
        <v>0</v>
      </c>
      <c r="D385" t="str">
        <f>$AH$3&amp;" "&amp;$AG371</f>
        <v xml:space="preserve"> </v>
      </c>
      <c r="E385">
        <f>AE374</f>
        <v>0</v>
      </c>
      <c r="F385" t="str">
        <f>AG374</f>
        <v/>
      </c>
      <c r="G385" t="str">
        <f>AI374</f>
        <v/>
      </c>
      <c r="H385" t="str">
        <f>AK374</f>
        <v/>
      </c>
      <c r="I385" t="str">
        <f>AN374</f>
        <v/>
      </c>
      <c r="J385" t="str">
        <f>AR374</f>
        <v/>
      </c>
      <c r="K385" t="str">
        <f>AK371</f>
        <v/>
      </c>
      <c r="L385" t="s">
        <v>46</v>
      </c>
      <c r="M385" t="str">
        <f>AM371</f>
        <v/>
      </c>
      <c r="N385" t="e">
        <f>VLOOKUP(D385,'Alle Teamleden'!F:P,11,0)</f>
        <v>#N/A</v>
      </c>
      <c r="O385">
        <f t="shared" si="238"/>
        <v>0</v>
      </c>
      <c r="P385" t="e">
        <f>VLOOKUP(O385,'Alle Teamleden'!Q:R,2,0)</f>
        <v>#N/A</v>
      </c>
      <c r="Q385" t="str">
        <f t="shared" si="239"/>
        <v/>
      </c>
      <c r="R385" t="str">
        <f t="shared" si="240"/>
        <v/>
      </c>
      <c r="S385" t="str">
        <f t="shared" si="241"/>
        <v/>
      </c>
      <c r="T385" t="str">
        <f t="shared" si="242"/>
        <v/>
      </c>
      <c r="U385" t="str">
        <f t="shared" si="243"/>
        <v/>
      </c>
      <c r="V385" t="str">
        <f t="shared" si="244"/>
        <v/>
      </c>
      <c r="W385">
        <f t="shared" si="245"/>
        <v>0</v>
      </c>
      <c r="X385" t="str">
        <f t="shared" si="246"/>
        <v/>
      </c>
      <c r="Y385" t="str">
        <f t="shared" si="247"/>
        <v/>
      </c>
      <c r="Z385" t="str">
        <f t="shared" si="248"/>
        <v/>
      </c>
      <c r="AA385" t="str">
        <f t="shared" si="249"/>
        <v/>
      </c>
      <c r="AB385" t="str">
        <f>IF(AE385&lt;&gt;"",VLOOKUP(C385,Hulpblad!B:D,3,0),"")</f>
        <v/>
      </c>
      <c r="AC385" s="4" t="str">
        <f t="shared" si="250"/>
        <v/>
      </c>
      <c r="AD385" t="str">
        <f t="shared" si="251"/>
        <v/>
      </c>
      <c r="AE385" s="27"/>
      <c r="AF385" s="12"/>
      <c r="AG385" s="74" t="str">
        <f>IF($AE385&lt;&gt;"",IF(ISNA(VLOOKUP($AE385,'Alle Teamleden'!Y:AC,2,0)),"N/A",VLOOKUP($AE385,'Alle Teamleden'!Y:AC,2,0)),"")</f>
        <v/>
      </c>
      <c r="AH385" s="75"/>
      <c r="AI385" s="76" t="str">
        <f>IF($AE385&lt;&gt;"",IF(ISNA(VLOOKUP($AE385,'Alle Teamleden'!Y:AC,3,0)),"N/A",VLOOKUP($AE385,'Alle Teamleden'!Y:AC,3,0)),"")</f>
        <v/>
      </c>
      <c r="AJ385" s="76"/>
      <c r="AK385" s="74" t="str">
        <f>IF($AE385&lt;&gt;"",IF(ISNA(VLOOKUP($AE385,'Alle Teamleden'!Y:AC,4,0)),"N/A",VLOOKUP($AE385,'Alle Teamleden'!Y:AC,4,0)),"")</f>
        <v/>
      </c>
      <c r="AL385" s="77"/>
      <c r="AM385" s="75"/>
      <c r="AN385" s="15" t="str">
        <f>IF($AE385&lt;&gt;"",IF(ISNA(VLOOKUP(AV385,Gemiddelde!A:D,4,0)),"N/B",VLOOKUP(AV385,Gemiddelde!A:D,4,0)),"")</f>
        <v/>
      </c>
      <c r="AO385" s="15" t="str">
        <f>IF($AE385&lt;&gt;"",IF(ISNA(VLOOKUP(AV385,Gemiddelde!A:E,5,0)),"N/B",IF(VLOOKUP(AV385,Gemiddelde!A:E,5,0)=0,AN385,VLOOKUP(AV385,Gemiddelde!A:E,5,0))),"")</f>
        <v/>
      </c>
      <c r="AP385" s="11" t="str">
        <f>IF($AE385&lt;&gt;"",IF(ISNA(VLOOKUP($AE385,'Alle Teamleden'!Y:AD,5,0)),"N/A",VLOOKUP($AE385,'Alle Teamleden'!Y:AD,5,0)),"")</f>
        <v/>
      </c>
      <c r="AQ385" s="57"/>
      <c r="AR385" s="58"/>
      <c r="AS385" s="58"/>
      <c r="AT385" s="58"/>
      <c r="AU385" s="59"/>
      <c r="AV385" t="str">
        <f>AE385&amp;AV376</f>
        <v/>
      </c>
    </row>
    <row r="386" spans="2:48" x14ac:dyDescent="0.2">
      <c r="B386" t="str">
        <f>AI371&amp;" "&amp;AE371</f>
        <v xml:space="preserve"> </v>
      </c>
      <c r="C386">
        <f>AE371</f>
        <v>0</v>
      </c>
      <c r="D386" t="str">
        <f>$AH$3&amp;" "&amp;$AG371</f>
        <v xml:space="preserve"> </v>
      </c>
      <c r="E386">
        <f>AE374</f>
        <v>0</v>
      </c>
      <c r="F386" t="str">
        <f>AG374</f>
        <v/>
      </c>
      <c r="G386" t="str">
        <f>AI374</f>
        <v/>
      </c>
      <c r="H386" t="str">
        <f>AK374</f>
        <v/>
      </c>
      <c r="I386" t="str">
        <f>AN374</f>
        <v/>
      </c>
      <c r="J386" t="str">
        <f>AR374</f>
        <v/>
      </c>
      <c r="K386" t="str">
        <f>AK371</f>
        <v/>
      </c>
      <c r="L386" t="s">
        <v>46</v>
      </c>
      <c r="M386" t="str">
        <f>AM371</f>
        <v/>
      </c>
      <c r="N386" t="e">
        <f>VLOOKUP(D386,'Alle Teamleden'!F:P,11,0)</f>
        <v>#N/A</v>
      </c>
      <c r="O386">
        <f t="shared" si="238"/>
        <v>0</v>
      </c>
      <c r="P386" t="e">
        <f>VLOOKUP(O386,'Alle Teamleden'!Q:R,2,0)</f>
        <v>#N/A</v>
      </c>
      <c r="Q386" t="str">
        <f t="shared" si="239"/>
        <v/>
      </c>
      <c r="R386" t="str">
        <f t="shared" si="240"/>
        <v/>
      </c>
      <c r="S386" t="str">
        <f t="shared" si="241"/>
        <v/>
      </c>
      <c r="T386" t="str">
        <f t="shared" si="242"/>
        <v/>
      </c>
      <c r="U386" t="str">
        <f t="shared" si="243"/>
        <v/>
      </c>
      <c r="V386" t="str">
        <f t="shared" si="244"/>
        <v/>
      </c>
      <c r="W386">
        <f t="shared" si="245"/>
        <v>0</v>
      </c>
      <c r="X386" t="str">
        <f t="shared" si="246"/>
        <v/>
      </c>
      <c r="Y386" t="str">
        <f t="shared" si="247"/>
        <v/>
      </c>
      <c r="Z386" t="str">
        <f t="shared" si="248"/>
        <v/>
      </c>
      <c r="AA386" t="str">
        <f t="shared" si="249"/>
        <v/>
      </c>
      <c r="AB386" t="str">
        <f>IF(AE386&lt;&gt;"",VLOOKUP(C386,Hulpblad!B:D,3,0),"")</f>
        <v/>
      </c>
      <c r="AC386" s="4" t="str">
        <f t="shared" si="250"/>
        <v/>
      </c>
      <c r="AD386" t="str">
        <f t="shared" si="251"/>
        <v/>
      </c>
      <c r="AE386" s="27"/>
      <c r="AF386" s="12"/>
      <c r="AG386" s="74" t="str">
        <f>IF($AE386&lt;&gt;"",IF(ISNA(VLOOKUP($AE386,'Alle Teamleden'!Y:AC,2,0)),"N/A",VLOOKUP($AE386,'Alle Teamleden'!Y:AC,2,0)),"")</f>
        <v/>
      </c>
      <c r="AH386" s="75"/>
      <c r="AI386" s="76" t="str">
        <f>IF($AE386&lt;&gt;"",IF(ISNA(VLOOKUP($AE386,'Alle Teamleden'!Y:AC,3,0)),"N/A",VLOOKUP($AE386,'Alle Teamleden'!Y:AC,3,0)),"")</f>
        <v/>
      </c>
      <c r="AJ386" s="76"/>
      <c r="AK386" s="74" t="str">
        <f>IF($AE386&lt;&gt;"",IF(ISNA(VLOOKUP($AE386,'Alle Teamleden'!Y:AC,4,0)),"N/A",VLOOKUP($AE386,'Alle Teamleden'!Y:AC,4,0)),"")</f>
        <v/>
      </c>
      <c r="AL386" s="77"/>
      <c r="AM386" s="75"/>
      <c r="AN386" s="15" t="str">
        <f>IF($AE386&lt;&gt;"",IF(ISNA(VLOOKUP(AV386,Gemiddelde!A:D,4,0)),"N/B",VLOOKUP(AV386,Gemiddelde!A:D,4,0)),"")</f>
        <v/>
      </c>
      <c r="AO386" s="15" t="str">
        <f>IF($AE386&lt;&gt;"",IF(ISNA(VLOOKUP(AV386,Gemiddelde!A:E,5,0)),"N/B",IF(VLOOKUP(AV386,Gemiddelde!A:E,5,0)=0,AN386,VLOOKUP(AV386,Gemiddelde!A:E,5,0))),"")</f>
        <v/>
      </c>
      <c r="AP386" s="11" t="str">
        <f>IF($AE386&lt;&gt;"",IF(ISNA(VLOOKUP($AE386,'Alle Teamleden'!Y:AD,5,0)),"N/A",VLOOKUP($AE386,'Alle Teamleden'!Y:AD,5,0)),"")</f>
        <v/>
      </c>
      <c r="AQ386" s="57"/>
      <c r="AR386" s="58"/>
      <c r="AS386" s="58"/>
      <c r="AT386" s="58"/>
      <c r="AU386" s="59"/>
      <c r="AV386" t="str">
        <f>AE386&amp;AV376</f>
        <v/>
      </c>
    </row>
    <row r="387" spans="2:48" x14ac:dyDescent="0.2">
      <c r="B387" t="str">
        <f>AI371&amp;" "&amp;AE371</f>
        <v xml:space="preserve"> </v>
      </c>
      <c r="C387">
        <f>AE371</f>
        <v>0</v>
      </c>
      <c r="D387" t="str">
        <f>$AH$3&amp;" "&amp;$AG371</f>
        <v xml:space="preserve"> </v>
      </c>
      <c r="E387">
        <f>AE374</f>
        <v>0</v>
      </c>
      <c r="F387" t="str">
        <f>AG374</f>
        <v/>
      </c>
      <c r="G387" t="str">
        <f>AI374</f>
        <v/>
      </c>
      <c r="H387" t="str">
        <f>AK374</f>
        <v/>
      </c>
      <c r="I387" t="str">
        <f>AN374</f>
        <v/>
      </c>
      <c r="J387" t="str">
        <f>AR374</f>
        <v/>
      </c>
      <c r="K387" t="str">
        <f>AK371</f>
        <v/>
      </c>
      <c r="L387" t="s">
        <v>46</v>
      </c>
      <c r="M387" t="str">
        <f>AM371</f>
        <v/>
      </c>
      <c r="N387" t="e">
        <f>VLOOKUP(D387,'Alle Teamleden'!F:P,11,0)</f>
        <v>#N/A</v>
      </c>
      <c r="O387">
        <f t="shared" si="238"/>
        <v>0</v>
      </c>
      <c r="P387" t="e">
        <f>VLOOKUP(O387,'Alle Teamleden'!Q:R,2,0)</f>
        <v>#N/A</v>
      </c>
      <c r="Q387" t="str">
        <f t="shared" si="239"/>
        <v/>
      </c>
      <c r="R387" t="str">
        <f t="shared" si="240"/>
        <v/>
      </c>
      <c r="S387" t="str">
        <f t="shared" si="241"/>
        <v/>
      </c>
      <c r="T387" t="str">
        <f t="shared" si="242"/>
        <v/>
      </c>
      <c r="U387" t="str">
        <f t="shared" si="243"/>
        <v/>
      </c>
      <c r="V387" t="str">
        <f t="shared" si="244"/>
        <v/>
      </c>
      <c r="W387">
        <f t="shared" si="245"/>
        <v>0</v>
      </c>
      <c r="X387" t="str">
        <f t="shared" si="246"/>
        <v/>
      </c>
      <c r="Y387" t="str">
        <f t="shared" si="247"/>
        <v/>
      </c>
      <c r="Z387" t="str">
        <f t="shared" si="248"/>
        <v/>
      </c>
      <c r="AA387" t="str">
        <f t="shared" si="249"/>
        <v/>
      </c>
      <c r="AB387" t="str">
        <f>IF(AE387&lt;&gt;"",VLOOKUP(C387,Hulpblad!B:D,3,0),"")</f>
        <v/>
      </c>
      <c r="AC387" s="4" t="str">
        <f t="shared" si="250"/>
        <v/>
      </c>
      <c r="AD387" t="str">
        <f t="shared" si="251"/>
        <v/>
      </c>
      <c r="AE387" s="27"/>
      <c r="AF387" s="12"/>
      <c r="AG387" s="74" t="str">
        <f>IF($AE387&lt;&gt;"",IF(ISNA(VLOOKUP($AE387,'Alle Teamleden'!Y:AC,2,0)),"N/A",VLOOKUP($AE387,'Alle Teamleden'!Y:AC,2,0)),"")</f>
        <v/>
      </c>
      <c r="AH387" s="75"/>
      <c r="AI387" s="76" t="str">
        <f>IF($AE387&lt;&gt;"",IF(ISNA(VLOOKUP($AE387,'Alle Teamleden'!Y:AC,3,0)),"N/A",VLOOKUP($AE387,'Alle Teamleden'!Y:AC,3,0)),"")</f>
        <v/>
      </c>
      <c r="AJ387" s="76"/>
      <c r="AK387" s="74" t="str">
        <f>IF($AE387&lt;&gt;"",IF(ISNA(VLOOKUP($AE387,'Alle Teamleden'!Y:AC,4,0)),"N/A",VLOOKUP($AE387,'Alle Teamleden'!Y:AC,4,0)),"")</f>
        <v/>
      </c>
      <c r="AL387" s="77"/>
      <c r="AM387" s="75"/>
      <c r="AN387" s="15" t="str">
        <f>IF($AE387&lt;&gt;"",IF(ISNA(VLOOKUP(AV387,Gemiddelde!A:D,4,0)),"N/B",VLOOKUP(AV387,Gemiddelde!A:D,4,0)),"")</f>
        <v/>
      </c>
      <c r="AO387" s="15" t="str">
        <f>IF($AE387&lt;&gt;"",IF(ISNA(VLOOKUP(AV387,Gemiddelde!A:E,5,0)),"N/B",IF(VLOOKUP(AV387,Gemiddelde!A:E,5,0)=0,AN387,VLOOKUP(AV387,Gemiddelde!A:E,5,0))),"")</f>
        <v/>
      </c>
      <c r="AP387" s="11" t="str">
        <f>IF($AE387&lt;&gt;"",IF(ISNA(VLOOKUP($AE387,'Alle Teamleden'!Y:AD,5,0)),"N/A",VLOOKUP($AE387,'Alle Teamleden'!Y:AD,5,0)),"")</f>
        <v/>
      </c>
      <c r="AQ387" s="57"/>
      <c r="AR387" s="58"/>
      <c r="AS387" s="58"/>
      <c r="AT387" s="58"/>
      <c r="AU387" s="59"/>
      <c r="AV387" t="str">
        <f>AE387&amp;AV376</f>
        <v/>
      </c>
    </row>
    <row r="388" spans="2:48" ht="13.5" thickBot="1" x14ac:dyDescent="0.25">
      <c r="B388" t="str">
        <f>AI371&amp;" "&amp;AE371</f>
        <v xml:space="preserve"> </v>
      </c>
      <c r="C388">
        <f>AE371</f>
        <v>0</v>
      </c>
      <c r="D388" t="str">
        <f>$AH$3&amp;" "&amp;$AG371</f>
        <v xml:space="preserve"> </v>
      </c>
      <c r="E388">
        <f>AE374</f>
        <v>0</v>
      </c>
      <c r="F388" t="str">
        <f>AG374</f>
        <v/>
      </c>
      <c r="G388" t="str">
        <f>AI374</f>
        <v/>
      </c>
      <c r="H388" t="str">
        <f>AK374</f>
        <v/>
      </c>
      <c r="I388" t="str">
        <f>AN374</f>
        <v/>
      </c>
      <c r="J388" t="str">
        <f>AR374</f>
        <v/>
      </c>
      <c r="K388" t="str">
        <f>AK371</f>
        <v/>
      </c>
      <c r="L388" t="s">
        <v>46</v>
      </c>
      <c r="M388" t="str">
        <f>AM371</f>
        <v/>
      </c>
      <c r="N388" t="e">
        <f>VLOOKUP(D388,'Alle Teamleden'!F:P,11,0)</f>
        <v>#N/A</v>
      </c>
      <c r="O388">
        <f t="shared" si="238"/>
        <v>0</v>
      </c>
      <c r="P388" t="e">
        <f>VLOOKUP(O388,'Alle Teamleden'!Q:R,2,0)</f>
        <v>#N/A</v>
      </c>
      <c r="Q388" t="str">
        <f t="shared" si="239"/>
        <v/>
      </c>
      <c r="R388" t="str">
        <f t="shared" si="240"/>
        <v/>
      </c>
      <c r="S388" t="str">
        <f t="shared" si="241"/>
        <v/>
      </c>
      <c r="T388" t="str">
        <f t="shared" si="242"/>
        <v/>
      </c>
      <c r="U388" t="str">
        <f t="shared" si="243"/>
        <v/>
      </c>
      <c r="V388" t="str">
        <f t="shared" si="244"/>
        <v/>
      </c>
      <c r="W388">
        <f t="shared" si="245"/>
        <v>0</v>
      </c>
      <c r="X388" t="str">
        <f t="shared" si="246"/>
        <v/>
      </c>
      <c r="Y388" t="str">
        <f t="shared" si="247"/>
        <v/>
      </c>
      <c r="Z388" t="str">
        <f t="shared" si="248"/>
        <v/>
      </c>
      <c r="AA388" t="str">
        <f t="shared" si="249"/>
        <v/>
      </c>
      <c r="AB388" t="str">
        <f>IF(AE388&lt;&gt;"",VLOOKUP(C388,Hulpblad!B:D,3,0),"")</f>
        <v/>
      </c>
      <c r="AC388" s="4" t="str">
        <f t="shared" si="250"/>
        <v/>
      </c>
      <c r="AD388" t="str">
        <f t="shared" si="251"/>
        <v/>
      </c>
      <c r="AE388" s="28"/>
      <c r="AF388" s="13"/>
      <c r="AG388" s="89" t="str">
        <f>IF($AE388&lt;&gt;"",IF(ISNA(VLOOKUP($AE388,'Alle Teamleden'!Y:AC,2,0)),"N/A",VLOOKUP($AE388,'Alle Teamleden'!Y:AC,2,0)),"")</f>
        <v/>
      </c>
      <c r="AH388" s="91"/>
      <c r="AI388" s="92" t="str">
        <f>IF($AE388&lt;&gt;"",IF(ISNA(VLOOKUP($AE388,'Alle Teamleden'!Y:AC,3,0)),"N/A",VLOOKUP($AE388,'Alle Teamleden'!Y:AC,3,0)),"")</f>
        <v/>
      </c>
      <c r="AJ388" s="92"/>
      <c r="AK388" s="89" t="str">
        <f>IF($AE388&lt;&gt;"",IF(ISNA(VLOOKUP($AE388,'Alle Teamleden'!Y:AC,4,0)),"N/A",VLOOKUP($AE388,'Alle Teamleden'!Y:AC,4,0)),"")</f>
        <v/>
      </c>
      <c r="AL388" s="90"/>
      <c r="AM388" s="91"/>
      <c r="AN388" s="42" t="str">
        <f>IF($AE388&lt;&gt;"",IF(ISNA(VLOOKUP(AV388,Gemiddelde!A:D,4,0)),"N/B",VLOOKUP(AV388,Gemiddelde!A:D,4,0)),"")</f>
        <v/>
      </c>
      <c r="AO388" s="42" t="str">
        <f>IF($AE388&lt;&gt;"",IF(ISNA(VLOOKUP(AV388,Gemiddelde!A:E,5,0)),"N/B",IF(VLOOKUP(AV388,Gemiddelde!A:E,5,0)=0,AN388,VLOOKUP(AV388,Gemiddelde!A:E,5,0))),"")</f>
        <v/>
      </c>
      <c r="AP388" s="14" t="str">
        <f>IF($AE388&lt;&gt;"",IF(ISNA(VLOOKUP($AE388,'Alle Teamleden'!Y:AD,5,0)),"N/A",VLOOKUP($AE388,'Alle Teamleden'!Y:AD,5,0)),"")</f>
        <v/>
      </c>
      <c r="AQ388" s="60"/>
      <c r="AR388" s="61"/>
      <c r="AS388" s="61"/>
      <c r="AT388" s="61"/>
      <c r="AU388" s="62"/>
      <c r="AV388" t="str">
        <f>AE388&amp;AV376</f>
        <v/>
      </c>
    </row>
    <row r="389" spans="2:48" ht="13.5" thickBot="1" x14ac:dyDescent="0.25">
      <c r="AE389" s="78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Q389" s="78"/>
      <c r="AR389" s="78"/>
      <c r="AS389" s="78"/>
      <c r="AT389" s="78"/>
      <c r="AU389" s="78"/>
    </row>
    <row r="390" spans="2:48" x14ac:dyDescent="0.2">
      <c r="AE390" s="79" t="s">
        <v>1202</v>
      </c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  <c r="AQ390" s="80"/>
      <c r="AR390" s="80"/>
      <c r="AS390" s="80"/>
      <c r="AT390" s="80"/>
      <c r="AU390" s="81"/>
    </row>
    <row r="391" spans="2:48" x14ac:dyDescent="0.2">
      <c r="AE391" s="82" t="s">
        <v>1203</v>
      </c>
      <c r="AF391" s="83"/>
      <c r="AG391" s="84" t="s">
        <v>1217</v>
      </c>
      <c r="AH391" s="83"/>
      <c r="AI391" s="85" t="s">
        <v>1227</v>
      </c>
      <c r="AJ391" s="86"/>
      <c r="AK391" s="85" t="s">
        <v>1212</v>
      </c>
      <c r="AL391" s="86"/>
      <c r="AM391" s="8" t="s">
        <v>1231</v>
      </c>
      <c r="AN391" s="9"/>
      <c r="AO391" s="85" t="s">
        <v>1223</v>
      </c>
      <c r="AP391" s="87"/>
      <c r="AQ391" s="87"/>
      <c r="AR391" s="87"/>
      <c r="AS391" s="87"/>
      <c r="AT391" s="87"/>
      <c r="AU391" s="88"/>
    </row>
    <row r="392" spans="2:48" x14ac:dyDescent="0.2">
      <c r="AE392" s="95"/>
      <c r="AF392" s="96"/>
      <c r="AG392" s="97"/>
      <c r="AH392" s="96"/>
      <c r="AI392" s="74" t="str">
        <f>IF($AE392&lt;&gt;"",VLOOKUP($AE392,Hulpblad!B:C,2,0),"")</f>
        <v/>
      </c>
      <c r="AJ392" s="75"/>
      <c r="AK392" s="93" t="str">
        <f>IF(AG392&lt;&gt;"",VLOOKUP(($AH$3&amp;" "&amp;AG392),'Alle Teamleden'!F:O,8,0),"")</f>
        <v/>
      </c>
      <c r="AL392" s="94"/>
      <c r="AM392" s="93" t="str">
        <f>IF(AG392&lt;&gt;"",VLOOKUP(($AH$3&amp;" "&amp;AG392),'Alle Teamleden'!F:O,10,0),"")</f>
        <v/>
      </c>
      <c r="AN392" s="94"/>
      <c r="AO392" s="97"/>
      <c r="AP392" s="127"/>
      <c r="AQ392" s="127"/>
      <c r="AR392" s="127"/>
      <c r="AS392" s="127"/>
      <c r="AT392" s="127"/>
      <c r="AU392" s="128"/>
    </row>
    <row r="393" spans="2:48" x14ac:dyDescent="0.2">
      <c r="AE393" s="107" t="s">
        <v>1204</v>
      </c>
      <c r="AF393" s="108"/>
      <c r="AG393" s="108"/>
      <c r="AH393" s="109"/>
      <c r="AI393" s="74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110"/>
    </row>
    <row r="394" spans="2:48" x14ac:dyDescent="0.2">
      <c r="AE394" s="72" t="s">
        <v>1205</v>
      </c>
      <c r="AF394" s="73"/>
      <c r="AG394" s="73" t="s">
        <v>1206</v>
      </c>
      <c r="AH394" s="73"/>
      <c r="AI394" s="73" t="s">
        <v>1208</v>
      </c>
      <c r="AJ394" s="73"/>
      <c r="AK394" s="73" t="s">
        <v>1207</v>
      </c>
      <c r="AL394" s="73"/>
      <c r="AM394" s="73"/>
      <c r="AN394" s="73" t="s">
        <v>1209</v>
      </c>
      <c r="AO394" s="73"/>
      <c r="AP394" s="73" t="s">
        <v>1210</v>
      </c>
      <c r="AQ394" s="73"/>
      <c r="AR394" s="111" t="s">
        <v>1211</v>
      </c>
      <c r="AS394" s="111"/>
      <c r="AT394" s="111"/>
      <c r="AU394" s="112"/>
    </row>
    <row r="395" spans="2:48" x14ac:dyDescent="0.2">
      <c r="AE395" s="27"/>
      <c r="AF395" s="41"/>
      <c r="AG395" s="76" t="str">
        <f>IF($AE395&lt;&gt;"",IF(ISNA(VLOOKUP($AE395,'Alle Teamleden'!G:L,2,0)),VLOOKUP($AE395,'Alle Teamleden'!Y:AB,2,0),VLOOKUP($AE395,'Alle Teamleden'!G:L,2,0)),"")</f>
        <v/>
      </c>
      <c r="AH395" s="76"/>
      <c r="AI395" s="76" t="str">
        <f>IF($AE395&lt;&gt;"",IF(ISNA(VLOOKUP($AE395,'Alle Teamleden'!G:L,3,0)),VLOOKUP($AE395,'Alle Teamleden'!Y:AB,3,0),VLOOKUP($AE395,'Alle Teamleden'!G:L,3,0)),"")</f>
        <v/>
      </c>
      <c r="AJ395" s="76"/>
      <c r="AK395" s="76" t="str">
        <f>IF($AE395&lt;&gt;"",IF(ISNA(VLOOKUP($AE395,'Alle Teamleden'!G:L,4,0)),VLOOKUP($AE395,'Alle Teamleden'!Y:AB,4,0),VLOOKUP($AE395,'Alle Teamleden'!G:L,4,0)),"")</f>
        <v/>
      </c>
      <c r="AL395" s="76"/>
      <c r="AM395" s="76"/>
      <c r="AN395" s="66" t="str">
        <f>IF($AE395&lt;&gt;"",IF(ISNA(VLOOKUP($AE395,'Alle Teamleden'!G:L,5,0)),VLOOKUP($AE395,'Alle Teamleden'!Y:AB,5,0),VLOOKUP($AE395,'Alle Teamleden'!G:L,5,0)),"")</f>
        <v/>
      </c>
      <c r="AO395" s="66"/>
      <c r="AP395" s="66"/>
      <c r="AQ395" s="66"/>
      <c r="AR395" s="67" t="str">
        <f>IF($AE395&lt;&gt;"",IF(ISNA(VLOOKUP($AE395,'Alle Teamleden'!G:L,6,0)),VLOOKUP($AE395,'Alle Teamleden'!Y:AB,6,0),VLOOKUP($AE395,'Alle Teamleden'!G:L,6,0)),"")</f>
        <v/>
      </c>
      <c r="AS395" s="67"/>
      <c r="AT395" s="67"/>
      <c r="AU395" s="68"/>
    </row>
    <row r="396" spans="2:48" x14ac:dyDescent="0.2">
      <c r="AE396" s="69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1"/>
    </row>
    <row r="397" spans="2:48" ht="38.25" x14ac:dyDescent="0.2">
      <c r="AE397" s="72" t="s">
        <v>1213</v>
      </c>
      <c r="AF397" s="73"/>
      <c r="AG397" s="73" t="s">
        <v>1214</v>
      </c>
      <c r="AH397" s="73"/>
      <c r="AI397" s="73" t="s">
        <v>1215</v>
      </c>
      <c r="AJ397" s="73"/>
      <c r="AK397" s="73" t="s">
        <v>1216</v>
      </c>
      <c r="AL397" s="73"/>
      <c r="AM397" s="73"/>
      <c r="AN397" s="43" t="s">
        <v>2058</v>
      </c>
      <c r="AO397" s="43" t="s">
        <v>2059</v>
      </c>
      <c r="AP397" s="7" t="s">
        <v>1228</v>
      </c>
      <c r="AQ397" s="63" t="s">
        <v>2062</v>
      </c>
      <c r="AR397" s="64"/>
      <c r="AS397" s="64"/>
      <c r="AT397" s="64"/>
      <c r="AU397" s="65"/>
      <c r="AV397" t="str">
        <f>$AI392</f>
        <v/>
      </c>
    </row>
    <row r="398" spans="2:48" x14ac:dyDescent="0.2">
      <c r="B398" t="str">
        <f>AI392&amp;" "&amp;AE392</f>
        <v xml:space="preserve"> </v>
      </c>
      <c r="C398">
        <f>AE392</f>
        <v>0</v>
      </c>
      <c r="D398" t="str">
        <f>$AH$3&amp;" "&amp;$AG392</f>
        <v xml:space="preserve"> </v>
      </c>
      <c r="E398">
        <f>AE395</f>
        <v>0</v>
      </c>
      <c r="F398" t="str">
        <f>AG395</f>
        <v/>
      </c>
      <c r="G398" t="str">
        <f>AI395</f>
        <v/>
      </c>
      <c r="H398" t="str">
        <f>AK395</f>
        <v/>
      </c>
      <c r="I398" t="str">
        <f>AN395</f>
        <v/>
      </c>
      <c r="J398" t="str">
        <f>AR395</f>
        <v/>
      </c>
      <c r="K398" t="str">
        <f>AK392</f>
        <v/>
      </c>
      <c r="L398" t="s">
        <v>46</v>
      </c>
      <c r="M398" t="str">
        <f>AM392</f>
        <v/>
      </c>
      <c r="N398" t="e">
        <f>VLOOKUP(D398,'Alle Teamleden'!F:P,11,0)</f>
        <v>#N/A</v>
      </c>
      <c r="O398">
        <f>$AG$2</f>
        <v>0</v>
      </c>
      <c r="P398" t="e">
        <f>VLOOKUP(O398,'Alle Teamleden'!Q:R,2,0)</f>
        <v>#N/A</v>
      </c>
      <c r="Q398" t="str">
        <f>$AE$5</f>
        <v/>
      </c>
      <c r="R398" t="str">
        <f>$AI$5</f>
        <v/>
      </c>
      <c r="S398" t="str">
        <f>$AM$5</f>
        <v/>
      </c>
      <c r="T398" t="str">
        <f>$AN$5</f>
        <v/>
      </c>
      <c r="U398" t="str">
        <f>$AO$5</f>
        <v/>
      </c>
      <c r="V398" t="str">
        <f>$AR$5</f>
        <v/>
      </c>
      <c r="W398">
        <f>AE398</f>
        <v>0</v>
      </c>
      <c r="X398" t="str">
        <f>AG398</f>
        <v/>
      </c>
      <c r="Y398" t="str">
        <f>AI398</f>
        <v/>
      </c>
      <c r="Z398" t="str">
        <f>AK398</f>
        <v/>
      </c>
      <c r="AA398" t="str">
        <f>AO398</f>
        <v/>
      </c>
      <c r="AB398" t="str">
        <f>IF(AE398&lt;&gt;"",VLOOKUP(C398,Hulpblad!B:D,3,0),"")</f>
        <v/>
      </c>
      <c r="AC398" s="4" t="str">
        <f>AN398</f>
        <v/>
      </c>
      <c r="AD398" t="str">
        <f>AP398</f>
        <v/>
      </c>
      <c r="AE398" s="27"/>
      <c r="AF398" s="12"/>
      <c r="AG398" s="74" t="str">
        <f>IF($AE398&lt;&gt;"",IF(ISNA(VLOOKUP($AE398,'Alle Teamleden'!Y:AC,2,0)),"N/A",VLOOKUP($AE398,'Alle Teamleden'!Y:AC,2,0)),"")</f>
        <v/>
      </c>
      <c r="AH398" s="75"/>
      <c r="AI398" s="76" t="str">
        <f>IF($AE398&lt;&gt;"",IF(ISNA(VLOOKUP($AE398,'Alle Teamleden'!Y:AC,3,0)),"N/A",VLOOKUP($AE398,'Alle Teamleden'!Y:AC,3,0)),"")</f>
        <v/>
      </c>
      <c r="AJ398" s="76"/>
      <c r="AK398" s="74" t="str">
        <f>IF($AE398&lt;&gt;"",IF(ISNA(VLOOKUP($AE398,'Alle Teamleden'!Y:AC,4,0)),"N/A",VLOOKUP($AE398,'Alle Teamleden'!Y:AC,4,0)),"")</f>
        <v/>
      </c>
      <c r="AL398" s="77"/>
      <c r="AM398" s="75"/>
      <c r="AN398" s="15" t="str">
        <f>IF($AE398&lt;&gt;"",IF(ISNA(VLOOKUP(AV398,Gemiddelde!A:D,4,0)),"N/B",VLOOKUP(AV398,Gemiddelde!A:D,4,0)),"")</f>
        <v/>
      </c>
      <c r="AO398" s="15" t="str">
        <f>IF($AE398&lt;&gt;"",IF(ISNA(VLOOKUP(AV398,Gemiddelde!A:E,5,0)),"N/B",IF(VLOOKUP(AV398,Gemiddelde!A:E,5,0)=0,AN398,VLOOKUP(AV398,Gemiddelde!A:E,5,0))),"")</f>
        <v/>
      </c>
      <c r="AP398" s="11" t="str">
        <f>IF($AE398&lt;&gt;"",IF(ISNA(VLOOKUP($AE398,'Alle Teamleden'!Y:AD,5,0)),"N/A",VLOOKUP($AE398,'Alle Teamleden'!Y:AD,5,0)),"")</f>
        <v/>
      </c>
      <c r="AQ398" s="57"/>
      <c r="AR398" s="58"/>
      <c r="AS398" s="58"/>
      <c r="AT398" s="58"/>
      <c r="AU398" s="59"/>
      <c r="AV398" t="str">
        <f>AE398&amp;AV397</f>
        <v/>
      </c>
    </row>
    <row r="399" spans="2:48" x14ac:dyDescent="0.2">
      <c r="B399" t="str">
        <f>AI392&amp;" "&amp;AE392</f>
        <v xml:space="preserve"> </v>
      </c>
      <c r="C399">
        <f>AE392</f>
        <v>0</v>
      </c>
      <c r="D399" t="str">
        <f>$AH$3&amp;" "&amp;$AG392</f>
        <v xml:space="preserve"> </v>
      </c>
      <c r="E399">
        <f>AE395</f>
        <v>0</v>
      </c>
      <c r="F399" t="str">
        <f>AG395</f>
        <v/>
      </c>
      <c r="G399" t="str">
        <f>AI395</f>
        <v/>
      </c>
      <c r="H399" t="str">
        <f>AK395</f>
        <v/>
      </c>
      <c r="I399" t="str">
        <f>AN395</f>
        <v/>
      </c>
      <c r="J399" t="str">
        <f>AR395</f>
        <v/>
      </c>
      <c r="K399" t="str">
        <f>AK392</f>
        <v/>
      </c>
      <c r="L399" t="s">
        <v>46</v>
      </c>
      <c r="M399" t="str">
        <f>AM392</f>
        <v/>
      </c>
      <c r="N399" t="e">
        <f>VLOOKUP(D399,'Alle Teamleden'!F:P,11,0)</f>
        <v>#N/A</v>
      </c>
      <c r="O399">
        <f t="shared" ref="O399:O409" si="252">$AG$2</f>
        <v>0</v>
      </c>
      <c r="P399" t="e">
        <f>VLOOKUP(O399,'Alle Teamleden'!Q:R,2,0)</f>
        <v>#N/A</v>
      </c>
      <c r="Q399" t="str">
        <f t="shared" ref="Q399:Q409" si="253">$AE$5</f>
        <v/>
      </c>
      <c r="R399" t="str">
        <f t="shared" ref="R399:R409" si="254">$AI$5</f>
        <v/>
      </c>
      <c r="S399" t="str">
        <f t="shared" ref="S399:S409" si="255">$AM$5</f>
        <v/>
      </c>
      <c r="T399" t="str">
        <f t="shared" ref="T399:T409" si="256">$AN$5</f>
        <v/>
      </c>
      <c r="U399" t="str">
        <f t="shared" ref="U399:U409" si="257">$AO$5</f>
        <v/>
      </c>
      <c r="V399" t="str">
        <f t="shared" ref="V399:V409" si="258">$AR$5</f>
        <v/>
      </c>
      <c r="W399">
        <f t="shared" ref="W399:W409" si="259">AE399</f>
        <v>0</v>
      </c>
      <c r="X399" t="str">
        <f t="shared" ref="X399:X409" si="260">AG399</f>
        <v/>
      </c>
      <c r="Y399" t="str">
        <f t="shared" ref="Y399:Y409" si="261">AI399</f>
        <v/>
      </c>
      <c r="Z399" t="str">
        <f t="shared" ref="Z399:Z409" si="262">AK399</f>
        <v/>
      </c>
      <c r="AA399" t="str">
        <f t="shared" ref="AA399:AA409" si="263">AO399</f>
        <v/>
      </c>
      <c r="AB399" t="str">
        <f>IF(AE399&lt;&gt;"",VLOOKUP(C399,Hulpblad!B:D,3,0),"")</f>
        <v/>
      </c>
      <c r="AC399" s="4" t="str">
        <f t="shared" ref="AC399:AC409" si="264">AN399</f>
        <v/>
      </c>
      <c r="AD399" t="str">
        <f t="shared" ref="AD399:AD409" si="265">AP399</f>
        <v/>
      </c>
      <c r="AE399" s="27"/>
      <c r="AF399" s="12"/>
      <c r="AG399" s="74" t="str">
        <f>IF($AE399&lt;&gt;"",IF(ISNA(VLOOKUP($AE399,'Alle Teamleden'!Y:AC,2,0)),"N/A",VLOOKUP($AE399,'Alle Teamleden'!Y:AC,2,0)),"")</f>
        <v/>
      </c>
      <c r="AH399" s="75"/>
      <c r="AI399" s="76" t="str">
        <f>IF($AE399&lt;&gt;"",IF(ISNA(VLOOKUP($AE399,'Alle Teamleden'!Y:AC,3,0)),"N/A",VLOOKUP($AE399,'Alle Teamleden'!Y:AC,3,0)),"")</f>
        <v/>
      </c>
      <c r="AJ399" s="76"/>
      <c r="AK399" s="74" t="str">
        <f>IF($AE399&lt;&gt;"",IF(ISNA(VLOOKUP($AE399,'Alle Teamleden'!Y:AC,4,0)),"N/A",VLOOKUP($AE399,'Alle Teamleden'!Y:AC,4,0)),"")</f>
        <v/>
      </c>
      <c r="AL399" s="77"/>
      <c r="AM399" s="75"/>
      <c r="AN399" s="15" t="str">
        <f>IF($AE399&lt;&gt;"",IF(ISNA(VLOOKUP(AV399,Gemiddelde!A:D,4,0)),"N/B",VLOOKUP(AV399,Gemiddelde!A:D,4,0)),"")</f>
        <v/>
      </c>
      <c r="AO399" s="15" t="str">
        <f>IF($AE399&lt;&gt;"",IF(ISNA(VLOOKUP(AV399,Gemiddelde!A:E,5,0)),"N/B",IF(VLOOKUP(AV399,Gemiddelde!A:E,5,0)=0,AN399,VLOOKUP(AV399,Gemiddelde!A:E,5,0))),"")</f>
        <v/>
      </c>
      <c r="AP399" s="11" t="str">
        <f>IF($AE399&lt;&gt;"",IF(ISNA(VLOOKUP($AE399,'Alle Teamleden'!Y:AD,5,0)),"N/A",VLOOKUP($AE399,'Alle Teamleden'!Y:AD,5,0)),"")</f>
        <v/>
      </c>
      <c r="AQ399" s="57"/>
      <c r="AR399" s="58"/>
      <c r="AS399" s="58"/>
      <c r="AT399" s="58"/>
      <c r="AU399" s="59"/>
      <c r="AV399" t="str">
        <f>AE399&amp;AV397</f>
        <v/>
      </c>
    </row>
    <row r="400" spans="2:48" x14ac:dyDescent="0.2">
      <c r="B400" t="str">
        <f>AI392&amp;" "&amp;AE392</f>
        <v xml:space="preserve"> </v>
      </c>
      <c r="C400">
        <f>AE392</f>
        <v>0</v>
      </c>
      <c r="D400" t="str">
        <f>$AH$3&amp;" "&amp;$AG392</f>
        <v xml:space="preserve"> </v>
      </c>
      <c r="E400">
        <f>AE395</f>
        <v>0</v>
      </c>
      <c r="F400" t="str">
        <f>AG395</f>
        <v/>
      </c>
      <c r="G400" t="str">
        <f>AI395</f>
        <v/>
      </c>
      <c r="H400" t="str">
        <f>AK395</f>
        <v/>
      </c>
      <c r="I400" t="str">
        <f>AN395</f>
        <v/>
      </c>
      <c r="J400" t="str">
        <f>AR395</f>
        <v/>
      </c>
      <c r="K400" t="str">
        <f>AK392</f>
        <v/>
      </c>
      <c r="L400" t="s">
        <v>46</v>
      </c>
      <c r="M400" t="str">
        <f>AM392</f>
        <v/>
      </c>
      <c r="N400" t="e">
        <f>VLOOKUP(D400,'Alle Teamleden'!F:P,11,0)</f>
        <v>#N/A</v>
      </c>
      <c r="O400">
        <f t="shared" si="252"/>
        <v>0</v>
      </c>
      <c r="P400" t="e">
        <f>VLOOKUP(O400,'Alle Teamleden'!Q:R,2,0)</f>
        <v>#N/A</v>
      </c>
      <c r="Q400" t="str">
        <f t="shared" si="253"/>
        <v/>
      </c>
      <c r="R400" t="str">
        <f t="shared" si="254"/>
        <v/>
      </c>
      <c r="S400" t="str">
        <f t="shared" si="255"/>
        <v/>
      </c>
      <c r="T400" t="str">
        <f t="shared" si="256"/>
        <v/>
      </c>
      <c r="U400" t="str">
        <f t="shared" si="257"/>
        <v/>
      </c>
      <c r="V400" t="str">
        <f t="shared" si="258"/>
        <v/>
      </c>
      <c r="W400">
        <f t="shared" si="259"/>
        <v>0</v>
      </c>
      <c r="X400" t="str">
        <f t="shared" si="260"/>
        <v/>
      </c>
      <c r="Y400" t="str">
        <f t="shared" si="261"/>
        <v/>
      </c>
      <c r="Z400" t="str">
        <f t="shared" si="262"/>
        <v/>
      </c>
      <c r="AA400" t="str">
        <f t="shared" si="263"/>
        <v/>
      </c>
      <c r="AB400" t="str">
        <f>IF(AE400&lt;&gt;"",VLOOKUP(C400,Hulpblad!B:D,3,0),"")</f>
        <v/>
      </c>
      <c r="AC400" s="4" t="str">
        <f t="shared" si="264"/>
        <v/>
      </c>
      <c r="AD400" t="str">
        <f t="shared" si="265"/>
        <v/>
      </c>
      <c r="AE400" s="27"/>
      <c r="AF400" s="12"/>
      <c r="AG400" s="74" t="str">
        <f>IF($AE400&lt;&gt;"",IF(ISNA(VLOOKUP($AE400,'Alle Teamleden'!Y:AC,2,0)),"N/A",VLOOKUP($AE400,'Alle Teamleden'!Y:AC,2,0)),"")</f>
        <v/>
      </c>
      <c r="AH400" s="75"/>
      <c r="AI400" s="76" t="str">
        <f>IF($AE400&lt;&gt;"",IF(ISNA(VLOOKUP($AE400,'Alle Teamleden'!Y:AC,3,0)),"N/A",VLOOKUP($AE400,'Alle Teamleden'!Y:AC,3,0)),"")</f>
        <v/>
      </c>
      <c r="AJ400" s="76"/>
      <c r="AK400" s="74" t="str">
        <f>IF($AE400&lt;&gt;"",IF(ISNA(VLOOKUP($AE400,'Alle Teamleden'!Y:AC,4,0)),"N/A",VLOOKUP($AE400,'Alle Teamleden'!Y:AC,4,0)),"")</f>
        <v/>
      </c>
      <c r="AL400" s="77"/>
      <c r="AM400" s="75"/>
      <c r="AN400" s="15" t="str">
        <f>IF($AE400&lt;&gt;"",IF(ISNA(VLOOKUP(AV400,Gemiddelde!A:D,4,0)),"N/B",VLOOKUP(AV400,Gemiddelde!A:D,4,0)),"")</f>
        <v/>
      </c>
      <c r="AO400" s="15" t="str">
        <f>IF($AE400&lt;&gt;"",IF(ISNA(VLOOKUP(AV400,Gemiddelde!A:E,5,0)),"N/B",IF(VLOOKUP(AV400,Gemiddelde!A:E,5,0)=0,AN400,VLOOKUP(AV400,Gemiddelde!A:E,5,0))),"")</f>
        <v/>
      </c>
      <c r="AP400" s="11" t="str">
        <f>IF($AE400&lt;&gt;"",IF(ISNA(VLOOKUP($AE400,'Alle Teamleden'!Y:AD,5,0)),"N/A",VLOOKUP($AE400,'Alle Teamleden'!Y:AD,5,0)),"")</f>
        <v/>
      </c>
      <c r="AQ400" s="57"/>
      <c r="AR400" s="58"/>
      <c r="AS400" s="58"/>
      <c r="AT400" s="58"/>
      <c r="AU400" s="59"/>
      <c r="AV400" t="str">
        <f>AE400&amp;AV397</f>
        <v/>
      </c>
    </row>
    <row r="401" spans="2:48" x14ac:dyDescent="0.2">
      <c r="B401" t="str">
        <f>AI392&amp;" "&amp;AE392</f>
        <v xml:space="preserve"> </v>
      </c>
      <c r="C401">
        <f>AE392</f>
        <v>0</v>
      </c>
      <c r="D401" t="str">
        <f>$AH$3&amp;" "&amp;$AG392</f>
        <v xml:space="preserve"> </v>
      </c>
      <c r="E401">
        <f>AE395</f>
        <v>0</v>
      </c>
      <c r="F401" t="str">
        <f>AG395</f>
        <v/>
      </c>
      <c r="G401" t="str">
        <f>AI395</f>
        <v/>
      </c>
      <c r="H401" t="str">
        <f>AK395</f>
        <v/>
      </c>
      <c r="I401" t="str">
        <f>AN395</f>
        <v/>
      </c>
      <c r="J401" t="str">
        <f>AR395</f>
        <v/>
      </c>
      <c r="K401" t="str">
        <f>AK392</f>
        <v/>
      </c>
      <c r="L401" t="s">
        <v>46</v>
      </c>
      <c r="M401" t="str">
        <f>AM392</f>
        <v/>
      </c>
      <c r="N401" t="e">
        <f>VLOOKUP(D401,'Alle Teamleden'!F:P,11,0)</f>
        <v>#N/A</v>
      </c>
      <c r="O401">
        <f t="shared" si="252"/>
        <v>0</v>
      </c>
      <c r="P401" t="e">
        <f>VLOOKUP(O401,'Alle Teamleden'!Q:R,2,0)</f>
        <v>#N/A</v>
      </c>
      <c r="Q401" t="str">
        <f t="shared" si="253"/>
        <v/>
      </c>
      <c r="R401" t="str">
        <f t="shared" si="254"/>
        <v/>
      </c>
      <c r="S401" t="str">
        <f t="shared" si="255"/>
        <v/>
      </c>
      <c r="T401" t="str">
        <f t="shared" si="256"/>
        <v/>
      </c>
      <c r="U401" t="str">
        <f t="shared" si="257"/>
        <v/>
      </c>
      <c r="V401" t="str">
        <f t="shared" si="258"/>
        <v/>
      </c>
      <c r="W401">
        <f t="shared" si="259"/>
        <v>0</v>
      </c>
      <c r="X401" t="str">
        <f t="shared" si="260"/>
        <v/>
      </c>
      <c r="Y401" t="str">
        <f t="shared" si="261"/>
        <v/>
      </c>
      <c r="Z401" t="str">
        <f t="shared" si="262"/>
        <v/>
      </c>
      <c r="AA401" t="str">
        <f t="shared" si="263"/>
        <v/>
      </c>
      <c r="AB401" t="str">
        <f>IF(AE401&lt;&gt;"",VLOOKUP(C401,Hulpblad!B:D,3,0),"")</f>
        <v/>
      </c>
      <c r="AC401" s="4" t="str">
        <f t="shared" si="264"/>
        <v/>
      </c>
      <c r="AD401" t="str">
        <f t="shared" si="265"/>
        <v/>
      </c>
      <c r="AE401" s="27"/>
      <c r="AF401" s="12"/>
      <c r="AG401" s="74" t="str">
        <f>IF($AE401&lt;&gt;"",IF(ISNA(VLOOKUP($AE401,'Alle Teamleden'!Y:AC,2,0)),"N/A",VLOOKUP($AE401,'Alle Teamleden'!Y:AC,2,0)),"")</f>
        <v/>
      </c>
      <c r="AH401" s="75"/>
      <c r="AI401" s="76" t="str">
        <f>IF($AE401&lt;&gt;"",IF(ISNA(VLOOKUP($AE401,'Alle Teamleden'!Y:AC,3,0)),"N/A",VLOOKUP($AE401,'Alle Teamleden'!Y:AC,3,0)),"")</f>
        <v/>
      </c>
      <c r="AJ401" s="76"/>
      <c r="AK401" s="74" t="str">
        <f>IF($AE401&lt;&gt;"",IF(ISNA(VLOOKUP($AE401,'Alle Teamleden'!Y:AC,4,0)),"N/A",VLOOKUP($AE401,'Alle Teamleden'!Y:AC,4,0)),"")</f>
        <v/>
      </c>
      <c r="AL401" s="77"/>
      <c r="AM401" s="75"/>
      <c r="AN401" s="15" t="str">
        <f>IF($AE401&lt;&gt;"",IF(ISNA(VLOOKUP(AV401,Gemiddelde!A:D,4,0)),"N/B",VLOOKUP(AV401,Gemiddelde!A:D,4,0)),"")</f>
        <v/>
      </c>
      <c r="AO401" s="15" t="str">
        <f>IF($AE401&lt;&gt;"",IF(ISNA(VLOOKUP(AV401,Gemiddelde!A:E,5,0)),"N/B",IF(VLOOKUP(AV401,Gemiddelde!A:E,5,0)=0,AN401,VLOOKUP(AV401,Gemiddelde!A:E,5,0))),"")</f>
        <v/>
      </c>
      <c r="AP401" s="11" t="str">
        <f>IF($AE401&lt;&gt;"",IF(ISNA(VLOOKUP($AE401,'Alle Teamleden'!Y:AD,5,0)),"N/A",VLOOKUP($AE401,'Alle Teamleden'!Y:AD,5,0)),"")</f>
        <v/>
      </c>
      <c r="AQ401" s="57"/>
      <c r="AR401" s="58"/>
      <c r="AS401" s="58"/>
      <c r="AT401" s="58"/>
      <c r="AU401" s="59"/>
      <c r="AV401" t="str">
        <f>AE401&amp;AV397</f>
        <v/>
      </c>
    </row>
    <row r="402" spans="2:48" x14ac:dyDescent="0.2">
      <c r="B402" t="str">
        <f>AI392&amp;" "&amp;AE392</f>
        <v xml:space="preserve"> </v>
      </c>
      <c r="C402">
        <f>AE392</f>
        <v>0</v>
      </c>
      <c r="D402" t="str">
        <f>$AH$3&amp;" "&amp;$AG392</f>
        <v xml:space="preserve"> </v>
      </c>
      <c r="E402">
        <f>AE395</f>
        <v>0</v>
      </c>
      <c r="F402" t="str">
        <f>AG395</f>
        <v/>
      </c>
      <c r="G402" t="str">
        <f>AI395</f>
        <v/>
      </c>
      <c r="H402" t="str">
        <f>AK395</f>
        <v/>
      </c>
      <c r="I402" t="str">
        <f>AN395</f>
        <v/>
      </c>
      <c r="J402" t="str">
        <f>AR395</f>
        <v/>
      </c>
      <c r="K402" t="str">
        <f>AK392</f>
        <v/>
      </c>
      <c r="L402" t="s">
        <v>46</v>
      </c>
      <c r="M402" t="str">
        <f>AM392</f>
        <v/>
      </c>
      <c r="N402" t="e">
        <f>VLOOKUP(D402,'Alle Teamleden'!F:P,11,0)</f>
        <v>#N/A</v>
      </c>
      <c r="O402">
        <f t="shared" si="252"/>
        <v>0</v>
      </c>
      <c r="P402" t="e">
        <f>VLOOKUP(O402,'Alle Teamleden'!Q:R,2,0)</f>
        <v>#N/A</v>
      </c>
      <c r="Q402" t="str">
        <f t="shared" si="253"/>
        <v/>
      </c>
      <c r="R402" t="str">
        <f t="shared" si="254"/>
        <v/>
      </c>
      <c r="S402" t="str">
        <f t="shared" si="255"/>
        <v/>
      </c>
      <c r="T402" t="str">
        <f t="shared" si="256"/>
        <v/>
      </c>
      <c r="U402" t="str">
        <f t="shared" si="257"/>
        <v/>
      </c>
      <c r="V402" t="str">
        <f t="shared" si="258"/>
        <v/>
      </c>
      <c r="W402">
        <f t="shared" si="259"/>
        <v>0</v>
      </c>
      <c r="X402" t="str">
        <f t="shared" si="260"/>
        <v/>
      </c>
      <c r="Y402" t="str">
        <f t="shared" si="261"/>
        <v/>
      </c>
      <c r="Z402" t="str">
        <f t="shared" si="262"/>
        <v/>
      </c>
      <c r="AA402" t="str">
        <f t="shared" si="263"/>
        <v/>
      </c>
      <c r="AB402" t="str">
        <f>IF(AE402&lt;&gt;"",VLOOKUP(C402,Hulpblad!B:D,3,0),"")</f>
        <v/>
      </c>
      <c r="AC402" s="4" t="str">
        <f t="shared" si="264"/>
        <v/>
      </c>
      <c r="AD402" t="str">
        <f t="shared" si="265"/>
        <v/>
      </c>
      <c r="AE402" s="27"/>
      <c r="AF402" s="12"/>
      <c r="AG402" s="74" t="str">
        <f>IF($AE402&lt;&gt;"",IF(ISNA(VLOOKUP($AE402,'Alle Teamleden'!Y:AC,2,0)),"N/A",VLOOKUP($AE402,'Alle Teamleden'!Y:AC,2,0)),"")</f>
        <v/>
      </c>
      <c r="AH402" s="75"/>
      <c r="AI402" s="76" t="str">
        <f>IF($AE402&lt;&gt;"",IF(ISNA(VLOOKUP($AE402,'Alle Teamleden'!Y:AC,3,0)),"N/A",VLOOKUP($AE402,'Alle Teamleden'!Y:AC,3,0)),"")</f>
        <v/>
      </c>
      <c r="AJ402" s="76"/>
      <c r="AK402" s="74" t="str">
        <f>IF($AE402&lt;&gt;"",IF(ISNA(VLOOKUP($AE402,'Alle Teamleden'!Y:AC,4,0)),"N/A",VLOOKUP($AE402,'Alle Teamleden'!Y:AC,4,0)),"")</f>
        <v/>
      </c>
      <c r="AL402" s="77"/>
      <c r="AM402" s="75"/>
      <c r="AN402" s="15" t="str">
        <f>IF($AE402&lt;&gt;"",IF(ISNA(VLOOKUP(AV402,Gemiddelde!A:D,4,0)),"N/B",VLOOKUP(AV402,Gemiddelde!A:D,4,0)),"")</f>
        <v/>
      </c>
      <c r="AO402" s="15" t="str">
        <f>IF($AE402&lt;&gt;"",IF(ISNA(VLOOKUP(AV402,Gemiddelde!A:E,5,0)),"N/B",IF(VLOOKUP(AV402,Gemiddelde!A:E,5,0)=0,AN402,VLOOKUP(AV402,Gemiddelde!A:E,5,0))),"")</f>
        <v/>
      </c>
      <c r="AP402" s="11" t="str">
        <f>IF($AE402&lt;&gt;"",IF(ISNA(VLOOKUP($AE402,'Alle Teamleden'!Y:AD,5,0)),"N/A",VLOOKUP($AE402,'Alle Teamleden'!Y:AD,5,0)),"")</f>
        <v/>
      </c>
      <c r="AQ402" s="57"/>
      <c r="AR402" s="58"/>
      <c r="AS402" s="58"/>
      <c r="AT402" s="58"/>
      <c r="AU402" s="59"/>
      <c r="AV402" t="str">
        <f>AE402&amp;AV397</f>
        <v/>
      </c>
    </row>
    <row r="403" spans="2:48" x14ac:dyDescent="0.2">
      <c r="B403" t="str">
        <f>AI392&amp;" "&amp;AE392</f>
        <v xml:space="preserve"> </v>
      </c>
      <c r="C403">
        <f>AE392</f>
        <v>0</v>
      </c>
      <c r="D403" t="str">
        <f>$AH$3&amp;" "&amp;$AG392</f>
        <v xml:space="preserve"> </v>
      </c>
      <c r="E403">
        <f>AE395</f>
        <v>0</v>
      </c>
      <c r="F403" t="str">
        <f>AG395</f>
        <v/>
      </c>
      <c r="G403" t="str">
        <f>AI395</f>
        <v/>
      </c>
      <c r="H403" t="str">
        <f>AK395</f>
        <v/>
      </c>
      <c r="I403" t="str">
        <f>AN395</f>
        <v/>
      </c>
      <c r="J403" t="str">
        <f>AR395</f>
        <v/>
      </c>
      <c r="K403" t="str">
        <f>AK392</f>
        <v/>
      </c>
      <c r="L403" t="s">
        <v>46</v>
      </c>
      <c r="M403" t="str">
        <f>AM392</f>
        <v/>
      </c>
      <c r="N403" t="e">
        <f>VLOOKUP(D403,'Alle Teamleden'!F:P,11,0)</f>
        <v>#N/A</v>
      </c>
      <c r="O403">
        <f t="shared" si="252"/>
        <v>0</v>
      </c>
      <c r="P403" t="e">
        <f>VLOOKUP(O403,'Alle Teamleden'!Q:R,2,0)</f>
        <v>#N/A</v>
      </c>
      <c r="Q403" t="str">
        <f t="shared" si="253"/>
        <v/>
      </c>
      <c r="R403" t="str">
        <f t="shared" si="254"/>
        <v/>
      </c>
      <c r="S403" t="str">
        <f t="shared" si="255"/>
        <v/>
      </c>
      <c r="T403" t="str">
        <f t="shared" si="256"/>
        <v/>
      </c>
      <c r="U403" t="str">
        <f t="shared" si="257"/>
        <v/>
      </c>
      <c r="V403" t="str">
        <f t="shared" si="258"/>
        <v/>
      </c>
      <c r="W403">
        <f t="shared" si="259"/>
        <v>0</v>
      </c>
      <c r="X403" t="str">
        <f t="shared" si="260"/>
        <v/>
      </c>
      <c r="Y403" t="str">
        <f t="shared" si="261"/>
        <v/>
      </c>
      <c r="Z403" t="str">
        <f t="shared" si="262"/>
        <v/>
      </c>
      <c r="AA403" t="str">
        <f t="shared" si="263"/>
        <v/>
      </c>
      <c r="AB403" t="str">
        <f>IF(AE403&lt;&gt;"",VLOOKUP(C403,Hulpblad!B:D,3,0),"")</f>
        <v/>
      </c>
      <c r="AC403" s="4" t="str">
        <f t="shared" si="264"/>
        <v/>
      </c>
      <c r="AD403" t="str">
        <f t="shared" si="265"/>
        <v/>
      </c>
      <c r="AE403" s="27"/>
      <c r="AF403" s="12"/>
      <c r="AG403" s="74" t="str">
        <f>IF($AE403&lt;&gt;"",IF(ISNA(VLOOKUP($AE403,'Alle Teamleden'!Y:AC,2,0)),"N/A",VLOOKUP($AE403,'Alle Teamleden'!Y:AC,2,0)),"")</f>
        <v/>
      </c>
      <c r="AH403" s="75"/>
      <c r="AI403" s="76" t="str">
        <f>IF($AE403&lt;&gt;"",IF(ISNA(VLOOKUP($AE403,'Alle Teamleden'!Y:AC,3,0)),"N/A",VLOOKUP($AE403,'Alle Teamleden'!Y:AC,3,0)),"")</f>
        <v/>
      </c>
      <c r="AJ403" s="76"/>
      <c r="AK403" s="74" t="str">
        <f>IF($AE403&lt;&gt;"",IF(ISNA(VLOOKUP($AE403,'Alle Teamleden'!Y:AC,4,0)),"N/A",VLOOKUP($AE403,'Alle Teamleden'!Y:AC,4,0)),"")</f>
        <v/>
      </c>
      <c r="AL403" s="77"/>
      <c r="AM403" s="75"/>
      <c r="AN403" s="15" t="str">
        <f>IF($AE403&lt;&gt;"",IF(ISNA(VLOOKUP(AV403,Gemiddelde!A:D,4,0)),"N/B",VLOOKUP(AV403,Gemiddelde!A:D,4,0)),"")</f>
        <v/>
      </c>
      <c r="AO403" s="15" t="str">
        <f>IF($AE403&lt;&gt;"",IF(ISNA(VLOOKUP(AV403,Gemiddelde!A:E,5,0)),"N/B",IF(VLOOKUP(AV403,Gemiddelde!A:E,5,0)=0,AN403,VLOOKUP(AV403,Gemiddelde!A:E,5,0))),"")</f>
        <v/>
      </c>
      <c r="AP403" s="11" t="str">
        <f>IF($AE403&lt;&gt;"",IF(ISNA(VLOOKUP($AE403,'Alle Teamleden'!Y:AD,5,0)),"N/A",VLOOKUP($AE403,'Alle Teamleden'!Y:AD,5,0)),"")</f>
        <v/>
      </c>
      <c r="AQ403" s="57"/>
      <c r="AR403" s="58"/>
      <c r="AS403" s="58"/>
      <c r="AT403" s="58"/>
      <c r="AU403" s="59"/>
      <c r="AV403" t="str">
        <f>AE403&amp;AV397</f>
        <v/>
      </c>
    </row>
    <row r="404" spans="2:48" x14ac:dyDescent="0.2">
      <c r="B404" t="str">
        <f>AI392&amp;" "&amp;AE392</f>
        <v xml:space="preserve"> </v>
      </c>
      <c r="C404">
        <f>AE392</f>
        <v>0</v>
      </c>
      <c r="D404" t="str">
        <f>$AH$3&amp;" "&amp;$AG392</f>
        <v xml:space="preserve"> </v>
      </c>
      <c r="E404">
        <f>AE395</f>
        <v>0</v>
      </c>
      <c r="F404" t="str">
        <f>AG395</f>
        <v/>
      </c>
      <c r="G404" t="str">
        <f>AI395</f>
        <v/>
      </c>
      <c r="H404" t="str">
        <f>AK395</f>
        <v/>
      </c>
      <c r="I404" t="str">
        <f>AN395</f>
        <v/>
      </c>
      <c r="J404" t="str">
        <f>AR395</f>
        <v/>
      </c>
      <c r="K404" t="str">
        <f>AK392</f>
        <v/>
      </c>
      <c r="L404" t="s">
        <v>46</v>
      </c>
      <c r="M404" t="str">
        <f>AM392</f>
        <v/>
      </c>
      <c r="N404" t="e">
        <f>VLOOKUP(D404,'Alle Teamleden'!F:P,11,0)</f>
        <v>#N/A</v>
      </c>
      <c r="O404">
        <f t="shared" si="252"/>
        <v>0</v>
      </c>
      <c r="P404" t="e">
        <f>VLOOKUP(O404,'Alle Teamleden'!Q:R,2,0)</f>
        <v>#N/A</v>
      </c>
      <c r="Q404" t="str">
        <f t="shared" si="253"/>
        <v/>
      </c>
      <c r="R404" t="str">
        <f t="shared" si="254"/>
        <v/>
      </c>
      <c r="S404" t="str">
        <f t="shared" si="255"/>
        <v/>
      </c>
      <c r="T404" t="str">
        <f t="shared" si="256"/>
        <v/>
      </c>
      <c r="U404" t="str">
        <f t="shared" si="257"/>
        <v/>
      </c>
      <c r="V404" t="str">
        <f t="shared" si="258"/>
        <v/>
      </c>
      <c r="W404">
        <f t="shared" si="259"/>
        <v>0</v>
      </c>
      <c r="X404" t="str">
        <f t="shared" si="260"/>
        <v/>
      </c>
      <c r="Y404" t="str">
        <f t="shared" si="261"/>
        <v/>
      </c>
      <c r="Z404" t="str">
        <f t="shared" si="262"/>
        <v/>
      </c>
      <c r="AA404" t="str">
        <f t="shared" si="263"/>
        <v/>
      </c>
      <c r="AB404" t="str">
        <f>IF(AE404&lt;&gt;"",VLOOKUP(C404,Hulpblad!B:D,3,0),"")</f>
        <v/>
      </c>
      <c r="AC404" s="4" t="str">
        <f t="shared" si="264"/>
        <v/>
      </c>
      <c r="AD404" t="str">
        <f t="shared" si="265"/>
        <v/>
      </c>
      <c r="AE404" s="27"/>
      <c r="AF404" s="12"/>
      <c r="AG404" s="74" t="str">
        <f>IF($AE404&lt;&gt;"",IF(ISNA(VLOOKUP($AE404,'Alle Teamleden'!Y:AC,2,0)),"N/A",VLOOKUP($AE404,'Alle Teamleden'!Y:AC,2,0)),"")</f>
        <v/>
      </c>
      <c r="AH404" s="75"/>
      <c r="AI404" s="76" t="str">
        <f>IF($AE404&lt;&gt;"",IF(ISNA(VLOOKUP($AE404,'Alle Teamleden'!Y:AC,3,0)),"N/A",VLOOKUP($AE404,'Alle Teamleden'!Y:AC,3,0)),"")</f>
        <v/>
      </c>
      <c r="AJ404" s="76"/>
      <c r="AK404" s="74" t="str">
        <f>IF($AE404&lt;&gt;"",IF(ISNA(VLOOKUP($AE404,'Alle Teamleden'!Y:AC,4,0)),"N/A",VLOOKUP($AE404,'Alle Teamleden'!Y:AC,4,0)),"")</f>
        <v/>
      </c>
      <c r="AL404" s="77"/>
      <c r="AM404" s="75"/>
      <c r="AN404" s="15" t="str">
        <f>IF($AE404&lt;&gt;"",IF(ISNA(VLOOKUP(AV404,Gemiddelde!A:D,4,0)),"N/B",VLOOKUP(AV404,Gemiddelde!A:D,4,0)),"")</f>
        <v/>
      </c>
      <c r="AO404" s="15" t="str">
        <f>IF($AE404&lt;&gt;"",IF(ISNA(VLOOKUP(AV404,Gemiddelde!A:E,5,0)),"N/B",IF(VLOOKUP(AV404,Gemiddelde!A:E,5,0)=0,AN404,VLOOKUP(AV404,Gemiddelde!A:E,5,0))),"")</f>
        <v/>
      </c>
      <c r="AP404" s="11" t="str">
        <f>IF($AE404&lt;&gt;"",IF(ISNA(VLOOKUP($AE404,'Alle Teamleden'!Y:AD,5,0)),"N/A",VLOOKUP($AE404,'Alle Teamleden'!Y:AD,5,0)),"")</f>
        <v/>
      </c>
      <c r="AQ404" s="57"/>
      <c r="AR404" s="58"/>
      <c r="AS404" s="58"/>
      <c r="AT404" s="58"/>
      <c r="AU404" s="59"/>
      <c r="AV404" t="str">
        <f>AE404&amp;AV397</f>
        <v/>
      </c>
    </row>
    <row r="405" spans="2:48" x14ac:dyDescent="0.2">
      <c r="B405" t="str">
        <f>AI392&amp;" "&amp;AE392</f>
        <v xml:space="preserve"> </v>
      </c>
      <c r="C405">
        <f>AE392</f>
        <v>0</v>
      </c>
      <c r="D405" t="str">
        <f>$AH$3&amp;" "&amp;$AG392</f>
        <v xml:space="preserve"> </v>
      </c>
      <c r="E405">
        <f>AE395</f>
        <v>0</v>
      </c>
      <c r="F405" t="str">
        <f>AG395</f>
        <v/>
      </c>
      <c r="G405" t="str">
        <f>AI395</f>
        <v/>
      </c>
      <c r="H405" t="str">
        <f>AK395</f>
        <v/>
      </c>
      <c r="I405" t="str">
        <f>AN395</f>
        <v/>
      </c>
      <c r="J405" t="str">
        <f>AR395</f>
        <v/>
      </c>
      <c r="K405" t="str">
        <f>AK392</f>
        <v/>
      </c>
      <c r="L405" t="s">
        <v>46</v>
      </c>
      <c r="M405" t="str">
        <f>AM392</f>
        <v/>
      </c>
      <c r="N405" t="e">
        <f>VLOOKUP(D405,'Alle Teamleden'!F:P,11,0)</f>
        <v>#N/A</v>
      </c>
      <c r="O405">
        <f t="shared" si="252"/>
        <v>0</v>
      </c>
      <c r="P405" t="e">
        <f>VLOOKUP(O405,'Alle Teamleden'!Q:R,2,0)</f>
        <v>#N/A</v>
      </c>
      <c r="Q405" t="str">
        <f t="shared" si="253"/>
        <v/>
      </c>
      <c r="R405" t="str">
        <f t="shared" si="254"/>
        <v/>
      </c>
      <c r="S405" t="str">
        <f t="shared" si="255"/>
        <v/>
      </c>
      <c r="T405" t="str">
        <f t="shared" si="256"/>
        <v/>
      </c>
      <c r="U405" t="str">
        <f t="shared" si="257"/>
        <v/>
      </c>
      <c r="V405" t="str">
        <f t="shared" si="258"/>
        <v/>
      </c>
      <c r="W405">
        <f t="shared" si="259"/>
        <v>0</v>
      </c>
      <c r="X405" t="str">
        <f t="shared" si="260"/>
        <v/>
      </c>
      <c r="Y405" t="str">
        <f t="shared" si="261"/>
        <v/>
      </c>
      <c r="Z405" t="str">
        <f t="shared" si="262"/>
        <v/>
      </c>
      <c r="AA405" t="str">
        <f t="shared" si="263"/>
        <v/>
      </c>
      <c r="AB405" t="str">
        <f>IF(AE405&lt;&gt;"",VLOOKUP(C405,Hulpblad!B:D,3,0),"")</f>
        <v/>
      </c>
      <c r="AC405" s="4" t="str">
        <f t="shared" si="264"/>
        <v/>
      </c>
      <c r="AD405" t="str">
        <f t="shared" si="265"/>
        <v/>
      </c>
      <c r="AE405" s="27"/>
      <c r="AF405" s="12"/>
      <c r="AG405" s="74" t="str">
        <f>IF($AE405&lt;&gt;"",IF(ISNA(VLOOKUP($AE405,'Alle Teamleden'!Y:AC,2,0)),"N/A",VLOOKUP($AE405,'Alle Teamleden'!Y:AC,2,0)),"")</f>
        <v/>
      </c>
      <c r="AH405" s="75"/>
      <c r="AI405" s="76" t="str">
        <f>IF($AE405&lt;&gt;"",IF(ISNA(VLOOKUP($AE405,'Alle Teamleden'!Y:AC,3,0)),"N/A",VLOOKUP($AE405,'Alle Teamleden'!Y:AC,3,0)),"")</f>
        <v/>
      </c>
      <c r="AJ405" s="76"/>
      <c r="AK405" s="74" t="str">
        <f>IF($AE405&lt;&gt;"",IF(ISNA(VLOOKUP($AE405,'Alle Teamleden'!Y:AC,4,0)),"N/A",VLOOKUP($AE405,'Alle Teamleden'!Y:AC,4,0)),"")</f>
        <v/>
      </c>
      <c r="AL405" s="77"/>
      <c r="AM405" s="75"/>
      <c r="AN405" s="15" t="str">
        <f>IF($AE405&lt;&gt;"",IF(ISNA(VLOOKUP(AV405,Gemiddelde!A:D,4,0)),"N/B",VLOOKUP(AV405,Gemiddelde!A:D,4,0)),"")</f>
        <v/>
      </c>
      <c r="AO405" s="15" t="str">
        <f>IF($AE405&lt;&gt;"",IF(ISNA(VLOOKUP(AV405,Gemiddelde!A:E,5,0)),"N/B",IF(VLOOKUP(AV405,Gemiddelde!A:E,5,0)=0,AN405,VLOOKUP(AV405,Gemiddelde!A:E,5,0))),"")</f>
        <v/>
      </c>
      <c r="AP405" s="11" t="str">
        <f>IF($AE405&lt;&gt;"",IF(ISNA(VLOOKUP($AE405,'Alle Teamleden'!Y:AD,5,0)),"N/A",VLOOKUP($AE405,'Alle Teamleden'!Y:AD,5,0)),"")</f>
        <v/>
      </c>
      <c r="AQ405" s="57"/>
      <c r="AR405" s="58"/>
      <c r="AS405" s="58"/>
      <c r="AT405" s="58"/>
      <c r="AU405" s="59"/>
      <c r="AV405" t="str">
        <f>AE405&amp;AV397</f>
        <v/>
      </c>
    </row>
    <row r="406" spans="2:48" x14ac:dyDescent="0.2">
      <c r="B406" t="str">
        <f>AI392&amp;" "&amp;AE392</f>
        <v xml:space="preserve"> </v>
      </c>
      <c r="C406">
        <f>AE392</f>
        <v>0</v>
      </c>
      <c r="D406" t="str">
        <f>$AH$3&amp;" "&amp;$AG392</f>
        <v xml:space="preserve"> </v>
      </c>
      <c r="E406">
        <f>AE395</f>
        <v>0</v>
      </c>
      <c r="F406" t="str">
        <f>AG395</f>
        <v/>
      </c>
      <c r="G406" t="str">
        <f>AI395</f>
        <v/>
      </c>
      <c r="H406" t="str">
        <f>AK395</f>
        <v/>
      </c>
      <c r="I406" t="str">
        <f>AN395</f>
        <v/>
      </c>
      <c r="J406" t="str">
        <f>AR395</f>
        <v/>
      </c>
      <c r="K406" t="str">
        <f>AK392</f>
        <v/>
      </c>
      <c r="L406" t="s">
        <v>46</v>
      </c>
      <c r="M406" t="str">
        <f>AM392</f>
        <v/>
      </c>
      <c r="N406" t="e">
        <f>VLOOKUP(D406,'Alle Teamleden'!F:P,11,0)</f>
        <v>#N/A</v>
      </c>
      <c r="O406">
        <f t="shared" si="252"/>
        <v>0</v>
      </c>
      <c r="P406" t="e">
        <f>VLOOKUP(O406,'Alle Teamleden'!Q:R,2,0)</f>
        <v>#N/A</v>
      </c>
      <c r="Q406" t="str">
        <f t="shared" si="253"/>
        <v/>
      </c>
      <c r="R406" t="str">
        <f t="shared" si="254"/>
        <v/>
      </c>
      <c r="S406" t="str">
        <f t="shared" si="255"/>
        <v/>
      </c>
      <c r="T406" t="str">
        <f t="shared" si="256"/>
        <v/>
      </c>
      <c r="U406" t="str">
        <f t="shared" si="257"/>
        <v/>
      </c>
      <c r="V406" t="str">
        <f t="shared" si="258"/>
        <v/>
      </c>
      <c r="W406">
        <f t="shared" si="259"/>
        <v>0</v>
      </c>
      <c r="X406" t="str">
        <f t="shared" si="260"/>
        <v/>
      </c>
      <c r="Y406" t="str">
        <f t="shared" si="261"/>
        <v/>
      </c>
      <c r="Z406" t="str">
        <f t="shared" si="262"/>
        <v/>
      </c>
      <c r="AA406" t="str">
        <f t="shared" si="263"/>
        <v/>
      </c>
      <c r="AB406" t="str">
        <f>IF(AE406&lt;&gt;"",VLOOKUP(C406,Hulpblad!B:D,3,0),"")</f>
        <v/>
      </c>
      <c r="AC406" s="4" t="str">
        <f t="shared" si="264"/>
        <v/>
      </c>
      <c r="AD406" t="str">
        <f t="shared" si="265"/>
        <v/>
      </c>
      <c r="AE406" s="27"/>
      <c r="AF406" s="12"/>
      <c r="AG406" s="74" t="str">
        <f>IF($AE406&lt;&gt;"",IF(ISNA(VLOOKUP($AE406,'Alle Teamleden'!Y:AC,2,0)),"N/A",VLOOKUP($AE406,'Alle Teamleden'!Y:AC,2,0)),"")</f>
        <v/>
      </c>
      <c r="AH406" s="75"/>
      <c r="AI406" s="76" t="str">
        <f>IF($AE406&lt;&gt;"",IF(ISNA(VLOOKUP($AE406,'Alle Teamleden'!Y:AC,3,0)),"N/A",VLOOKUP($AE406,'Alle Teamleden'!Y:AC,3,0)),"")</f>
        <v/>
      </c>
      <c r="AJ406" s="76"/>
      <c r="AK406" s="74" t="str">
        <f>IF($AE406&lt;&gt;"",IF(ISNA(VLOOKUP($AE406,'Alle Teamleden'!Y:AC,4,0)),"N/A",VLOOKUP($AE406,'Alle Teamleden'!Y:AC,4,0)),"")</f>
        <v/>
      </c>
      <c r="AL406" s="77"/>
      <c r="AM406" s="75"/>
      <c r="AN406" s="15" t="str">
        <f>IF($AE406&lt;&gt;"",IF(ISNA(VLOOKUP(AV406,Gemiddelde!A:D,4,0)),"N/B",VLOOKUP(AV406,Gemiddelde!A:D,4,0)),"")</f>
        <v/>
      </c>
      <c r="AO406" s="15" t="str">
        <f>IF($AE406&lt;&gt;"",IF(ISNA(VLOOKUP(AV406,Gemiddelde!A:E,5,0)),"N/B",IF(VLOOKUP(AV406,Gemiddelde!A:E,5,0)=0,AN406,VLOOKUP(AV406,Gemiddelde!A:E,5,0))),"")</f>
        <v/>
      </c>
      <c r="AP406" s="11" t="str">
        <f>IF($AE406&lt;&gt;"",IF(ISNA(VLOOKUP($AE406,'Alle Teamleden'!Y:AD,5,0)),"N/A",VLOOKUP($AE406,'Alle Teamleden'!Y:AD,5,0)),"")</f>
        <v/>
      </c>
      <c r="AQ406" s="57"/>
      <c r="AR406" s="58"/>
      <c r="AS406" s="58"/>
      <c r="AT406" s="58"/>
      <c r="AU406" s="59"/>
      <c r="AV406" t="str">
        <f>AE406&amp;AV397</f>
        <v/>
      </c>
    </row>
    <row r="407" spans="2:48" x14ac:dyDescent="0.2">
      <c r="B407" t="str">
        <f>AI392&amp;" "&amp;AE392</f>
        <v xml:space="preserve"> </v>
      </c>
      <c r="C407">
        <f>AE392</f>
        <v>0</v>
      </c>
      <c r="D407" t="str">
        <f>$AH$3&amp;" "&amp;$AG392</f>
        <v xml:space="preserve"> </v>
      </c>
      <c r="E407">
        <f>AE395</f>
        <v>0</v>
      </c>
      <c r="F407" t="str">
        <f>AG395</f>
        <v/>
      </c>
      <c r="G407" t="str">
        <f>AI395</f>
        <v/>
      </c>
      <c r="H407" t="str">
        <f>AK395</f>
        <v/>
      </c>
      <c r="I407" t="str">
        <f>AN395</f>
        <v/>
      </c>
      <c r="J407" t="str">
        <f>AR395</f>
        <v/>
      </c>
      <c r="K407" t="str">
        <f>AK392</f>
        <v/>
      </c>
      <c r="L407" t="s">
        <v>46</v>
      </c>
      <c r="M407" t="str">
        <f>AM392</f>
        <v/>
      </c>
      <c r="N407" t="e">
        <f>VLOOKUP(D407,'Alle Teamleden'!F:P,11,0)</f>
        <v>#N/A</v>
      </c>
      <c r="O407">
        <f t="shared" si="252"/>
        <v>0</v>
      </c>
      <c r="P407" t="e">
        <f>VLOOKUP(O407,'Alle Teamleden'!Q:R,2,0)</f>
        <v>#N/A</v>
      </c>
      <c r="Q407" t="str">
        <f t="shared" si="253"/>
        <v/>
      </c>
      <c r="R407" t="str">
        <f t="shared" si="254"/>
        <v/>
      </c>
      <c r="S407" t="str">
        <f t="shared" si="255"/>
        <v/>
      </c>
      <c r="T407" t="str">
        <f t="shared" si="256"/>
        <v/>
      </c>
      <c r="U407" t="str">
        <f t="shared" si="257"/>
        <v/>
      </c>
      <c r="V407" t="str">
        <f t="shared" si="258"/>
        <v/>
      </c>
      <c r="W407">
        <f t="shared" si="259"/>
        <v>0</v>
      </c>
      <c r="X407" t="str">
        <f t="shared" si="260"/>
        <v/>
      </c>
      <c r="Y407" t="str">
        <f t="shared" si="261"/>
        <v/>
      </c>
      <c r="Z407" t="str">
        <f t="shared" si="262"/>
        <v/>
      </c>
      <c r="AA407" t="str">
        <f t="shared" si="263"/>
        <v/>
      </c>
      <c r="AB407" t="str">
        <f>IF(AE407&lt;&gt;"",VLOOKUP(C407,Hulpblad!B:D,3,0),"")</f>
        <v/>
      </c>
      <c r="AC407" s="4" t="str">
        <f t="shared" si="264"/>
        <v/>
      </c>
      <c r="AD407" t="str">
        <f t="shared" si="265"/>
        <v/>
      </c>
      <c r="AE407" s="27"/>
      <c r="AF407" s="12"/>
      <c r="AG407" s="74" t="str">
        <f>IF($AE407&lt;&gt;"",IF(ISNA(VLOOKUP($AE407,'Alle Teamleden'!Y:AC,2,0)),"N/A",VLOOKUP($AE407,'Alle Teamleden'!Y:AC,2,0)),"")</f>
        <v/>
      </c>
      <c r="AH407" s="75"/>
      <c r="AI407" s="76" t="str">
        <f>IF($AE407&lt;&gt;"",IF(ISNA(VLOOKUP($AE407,'Alle Teamleden'!Y:AC,3,0)),"N/A",VLOOKUP($AE407,'Alle Teamleden'!Y:AC,3,0)),"")</f>
        <v/>
      </c>
      <c r="AJ407" s="76"/>
      <c r="AK407" s="74" t="str">
        <f>IF($AE407&lt;&gt;"",IF(ISNA(VLOOKUP($AE407,'Alle Teamleden'!Y:AC,4,0)),"N/A",VLOOKUP($AE407,'Alle Teamleden'!Y:AC,4,0)),"")</f>
        <v/>
      </c>
      <c r="AL407" s="77"/>
      <c r="AM407" s="75"/>
      <c r="AN407" s="15" t="str">
        <f>IF($AE407&lt;&gt;"",IF(ISNA(VLOOKUP(AV407,Gemiddelde!A:D,4,0)),"N/B",VLOOKUP(AV407,Gemiddelde!A:D,4,0)),"")</f>
        <v/>
      </c>
      <c r="AO407" s="15" t="str">
        <f>IF($AE407&lt;&gt;"",IF(ISNA(VLOOKUP(AV407,Gemiddelde!A:E,5,0)),"N/B",IF(VLOOKUP(AV407,Gemiddelde!A:E,5,0)=0,AN407,VLOOKUP(AV407,Gemiddelde!A:E,5,0))),"")</f>
        <v/>
      </c>
      <c r="AP407" s="11" t="str">
        <f>IF($AE407&lt;&gt;"",IF(ISNA(VLOOKUP($AE407,'Alle Teamleden'!Y:AD,5,0)),"N/A",VLOOKUP($AE407,'Alle Teamleden'!Y:AD,5,0)),"")</f>
        <v/>
      </c>
      <c r="AQ407" s="57"/>
      <c r="AR407" s="58"/>
      <c r="AS407" s="58"/>
      <c r="AT407" s="58"/>
      <c r="AU407" s="59"/>
      <c r="AV407" t="str">
        <f>AE407&amp;AV397</f>
        <v/>
      </c>
    </row>
    <row r="408" spans="2:48" x14ac:dyDescent="0.2">
      <c r="B408" t="str">
        <f>AI392&amp;" "&amp;AE392</f>
        <v xml:space="preserve"> </v>
      </c>
      <c r="C408">
        <f>AE392</f>
        <v>0</v>
      </c>
      <c r="D408" t="str">
        <f>$AH$3&amp;" "&amp;$AG392</f>
        <v xml:space="preserve"> </v>
      </c>
      <c r="E408">
        <f>AE395</f>
        <v>0</v>
      </c>
      <c r="F408" t="str">
        <f>AG395</f>
        <v/>
      </c>
      <c r="G408" t="str">
        <f>AI395</f>
        <v/>
      </c>
      <c r="H408" t="str">
        <f>AK395</f>
        <v/>
      </c>
      <c r="I408" t="str">
        <f>AN395</f>
        <v/>
      </c>
      <c r="J408" t="str">
        <f>AR395</f>
        <v/>
      </c>
      <c r="K408" t="str">
        <f>AK392</f>
        <v/>
      </c>
      <c r="L408" t="s">
        <v>46</v>
      </c>
      <c r="M408" t="str">
        <f>AM392</f>
        <v/>
      </c>
      <c r="N408" t="e">
        <f>VLOOKUP(D408,'Alle Teamleden'!F:P,11,0)</f>
        <v>#N/A</v>
      </c>
      <c r="O408">
        <f t="shared" si="252"/>
        <v>0</v>
      </c>
      <c r="P408" t="e">
        <f>VLOOKUP(O408,'Alle Teamleden'!Q:R,2,0)</f>
        <v>#N/A</v>
      </c>
      <c r="Q408" t="str">
        <f t="shared" si="253"/>
        <v/>
      </c>
      <c r="R408" t="str">
        <f t="shared" si="254"/>
        <v/>
      </c>
      <c r="S408" t="str">
        <f t="shared" si="255"/>
        <v/>
      </c>
      <c r="T408" t="str">
        <f t="shared" si="256"/>
        <v/>
      </c>
      <c r="U408" t="str">
        <f t="shared" si="257"/>
        <v/>
      </c>
      <c r="V408" t="str">
        <f t="shared" si="258"/>
        <v/>
      </c>
      <c r="W408">
        <f t="shared" si="259"/>
        <v>0</v>
      </c>
      <c r="X408" t="str">
        <f t="shared" si="260"/>
        <v/>
      </c>
      <c r="Y408" t="str">
        <f t="shared" si="261"/>
        <v/>
      </c>
      <c r="Z408" t="str">
        <f t="shared" si="262"/>
        <v/>
      </c>
      <c r="AA408" t="str">
        <f t="shared" si="263"/>
        <v/>
      </c>
      <c r="AB408" t="str">
        <f>IF(AE408&lt;&gt;"",VLOOKUP(C408,Hulpblad!B:D,3,0),"")</f>
        <v/>
      </c>
      <c r="AC408" s="4" t="str">
        <f t="shared" si="264"/>
        <v/>
      </c>
      <c r="AD408" t="str">
        <f t="shared" si="265"/>
        <v/>
      </c>
      <c r="AE408" s="27"/>
      <c r="AF408" s="12"/>
      <c r="AG408" s="74" t="str">
        <f>IF($AE408&lt;&gt;"",IF(ISNA(VLOOKUP($AE408,'Alle Teamleden'!Y:AC,2,0)),"N/A",VLOOKUP($AE408,'Alle Teamleden'!Y:AC,2,0)),"")</f>
        <v/>
      </c>
      <c r="AH408" s="75"/>
      <c r="AI408" s="76" t="str">
        <f>IF($AE408&lt;&gt;"",IF(ISNA(VLOOKUP($AE408,'Alle Teamleden'!Y:AC,3,0)),"N/A",VLOOKUP($AE408,'Alle Teamleden'!Y:AC,3,0)),"")</f>
        <v/>
      </c>
      <c r="AJ408" s="76"/>
      <c r="AK408" s="74" t="str">
        <f>IF($AE408&lt;&gt;"",IF(ISNA(VLOOKUP($AE408,'Alle Teamleden'!Y:AC,4,0)),"N/A",VLOOKUP($AE408,'Alle Teamleden'!Y:AC,4,0)),"")</f>
        <v/>
      </c>
      <c r="AL408" s="77"/>
      <c r="AM408" s="75"/>
      <c r="AN408" s="15" t="str">
        <f>IF($AE408&lt;&gt;"",IF(ISNA(VLOOKUP(AV408,Gemiddelde!A:D,4,0)),"N/B",VLOOKUP(AV408,Gemiddelde!A:D,4,0)),"")</f>
        <v/>
      </c>
      <c r="AO408" s="15" t="str">
        <f>IF($AE408&lt;&gt;"",IF(ISNA(VLOOKUP(AV408,Gemiddelde!A:E,5,0)),"N/B",IF(VLOOKUP(AV408,Gemiddelde!A:E,5,0)=0,AN408,VLOOKUP(AV408,Gemiddelde!A:E,5,0))),"")</f>
        <v/>
      </c>
      <c r="AP408" s="11" t="str">
        <f>IF($AE408&lt;&gt;"",IF(ISNA(VLOOKUP($AE408,'Alle Teamleden'!Y:AD,5,0)),"N/A",VLOOKUP($AE408,'Alle Teamleden'!Y:AD,5,0)),"")</f>
        <v/>
      </c>
      <c r="AQ408" s="57"/>
      <c r="AR408" s="58"/>
      <c r="AS408" s="58"/>
      <c r="AT408" s="58"/>
      <c r="AU408" s="59"/>
      <c r="AV408" t="str">
        <f>AE408&amp;AV397</f>
        <v/>
      </c>
    </row>
    <row r="409" spans="2:48" ht="13.5" thickBot="1" x14ac:dyDescent="0.25">
      <c r="B409" t="str">
        <f>AI392&amp;" "&amp;AE392</f>
        <v xml:space="preserve"> </v>
      </c>
      <c r="C409">
        <f>AE392</f>
        <v>0</v>
      </c>
      <c r="D409" t="str">
        <f>$AH$3&amp;" "&amp;$AG392</f>
        <v xml:space="preserve"> </v>
      </c>
      <c r="E409">
        <f>AE395</f>
        <v>0</v>
      </c>
      <c r="F409" t="str">
        <f>AG395</f>
        <v/>
      </c>
      <c r="G409" t="str">
        <f>AI395</f>
        <v/>
      </c>
      <c r="H409" t="str">
        <f>AK395</f>
        <v/>
      </c>
      <c r="I409" t="str">
        <f>AN395</f>
        <v/>
      </c>
      <c r="J409" t="str">
        <f>AR395</f>
        <v/>
      </c>
      <c r="K409" t="str">
        <f>AK392</f>
        <v/>
      </c>
      <c r="L409" t="s">
        <v>46</v>
      </c>
      <c r="M409" t="str">
        <f>AM392</f>
        <v/>
      </c>
      <c r="N409" t="e">
        <f>VLOOKUP(D409,'Alle Teamleden'!F:P,11,0)</f>
        <v>#N/A</v>
      </c>
      <c r="O409">
        <f t="shared" si="252"/>
        <v>0</v>
      </c>
      <c r="P409" t="e">
        <f>VLOOKUP(O409,'Alle Teamleden'!Q:R,2,0)</f>
        <v>#N/A</v>
      </c>
      <c r="Q409" t="str">
        <f t="shared" si="253"/>
        <v/>
      </c>
      <c r="R409" t="str">
        <f t="shared" si="254"/>
        <v/>
      </c>
      <c r="S409" t="str">
        <f t="shared" si="255"/>
        <v/>
      </c>
      <c r="T409" t="str">
        <f t="shared" si="256"/>
        <v/>
      </c>
      <c r="U409" t="str">
        <f t="shared" si="257"/>
        <v/>
      </c>
      <c r="V409" t="str">
        <f t="shared" si="258"/>
        <v/>
      </c>
      <c r="W409">
        <f t="shared" si="259"/>
        <v>0</v>
      </c>
      <c r="X409" t="str">
        <f t="shared" si="260"/>
        <v/>
      </c>
      <c r="Y409" t="str">
        <f t="shared" si="261"/>
        <v/>
      </c>
      <c r="Z409" t="str">
        <f t="shared" si="262"/>
        <v/>
      </c>
      <c r="AA409" t="str">
        <f t="shared" si="263"/>
        <v/>
      </c>
      <c r="AB409" t="str">
        <f>IF(AE409&lt;&gt;"",VLOOKUP(C409,Hulpblad!B:D,3,0),"")</f>
        <v/>
      </c>
      <c r="AC409" s="4" t="str">
        <f t="shared" si="264"/>
        <v/>
      </c>
      <c r="AD409" t="str">
        <f t="shared" si="265"/>
        <v/>
      </c>
      <c r="AE409" s="28"/>
      <c r="AF409" s="13"/>
      <c r="AG409" s="89" t="str">
        <f>IF($AE409&lt;&gt;"",IF(ISNA(VLOOKUP($AE409,'Alle Teamleden'!Y:AC,2,0)),"N/A",VLOOKUP($AE409,'Alle Teamleden'!Y:AC,2,0)),"")</f>
        <v/>
      </c>
      <c r="AH409" s="91"/>
      <c r="AI409" s="92" t="str">
        <f>IF($AE409&lt;&gt;"",IF(ISNA(VLOOKUP($AE409,'Alle Teamleden'!Y:AC,3,0)),"N/A",VLOOKUP($AE409,'Alle Teamleden'!Y:AC,3,0)),"")</f>
        <v/>
      </c>
      <c r="AJ409" s="92"/>
      <c r="AK409" s="89" t="str">
        <f>IF($AE409&lt;&gt;"",IF(ISNA(VLOOKUP($AE409,'Alle Teamleden'!Y:AC,4,0)),"N/A",VLOOKUP($AE409,'Alle Teamleden'!Y:AC,4,0)),"")</f>
        <v/>
      </c>
      <c r="AL409" s="90"/>
      <c r="AM409" s="91"/>
      <c r="AN409" s="42" t="str">
        <f>IF($AE409&lt;&gt;"",IF(ISNA(VLOOKUP(AV409,Gemiddelde!A:D,4,0)),"N/B",VLOOKUP(AV409,Gemiddelde!A:D,4,0)),"")</f>
        <v/>
      </c>
      <c r="AO409" s="42" t="str">
        <f>IF($AE409&lt;&gt;"",IF(ISNA(VLOOKUP(AV409,Gemiddelde!A:E,5,0)),"N/B",IF(VLOOKUP(AV409,Gemiddelde!A:E,5,0)=0,AN409,VLOOKUP(AV409,Gemiddelde!A:E,5,0))),"")</f>
        <v/>
      </c>
      <c r="AP409" s="14" t="str">
        <f>IF($AE409&lt;&gt;"",IF(ISNA(VLOOKUP($AE409,'Alle Teamleden'!Y:AD,5,0)),"N/A",VLOOKUP($AE409,'Alle Teamleden'!Y:AD,5,0)),"")</f>
        <v/>
      </c>
      <c r="AQ409" s="60"/>
      <c r="AR409" s="61"/>
      <c r="AS409" s="61"/>
      <c r="AT409" s="61"/>
      <c r="AU409" s="62"/>
      <c r="AV409" t="str">
        <f>AE409&amp;AV397</f>
        <v/>
      </c>
    </row>
    <row r="410" spans="2:48" ht="13.5" thickBot="1" x14ac:dyDescent="0.25">
      <c r="AE410" s="78"/>
      <c r="AF410" s="78"/>
      <c r="AG410" s="78"/>
      <c r="AH410" s="78"/>
      <c r="AI410" s="78"/>
      <c r="AJ410" s="78"/>
      <c r="AK410" s="78"/>
      <c r="AL410" s="78"/>
      <c r="AM410" s="78"/>
      <c r="AN410" s="78"/>
      <c r="AO410" s="78"/>
      <c r="AP410" s="78"/>
      <c r="AQ410" s="78"/>
      <c r="AR410" s="78"/>
      <c r="AS410" s="78"/>
      <c r="AT410" s="78"/>
      <c r="AU410" s="78"/>
    </row>
    <row r="411" spans="2:48" x14ac:dyDescent="0.2">
      <c r="AE411" s="79" t="s">
        <v>1202</v>
      </c>
      <c r="AF411" s="80"/>
      <c r="AG411" s="80"/>
      <c r="AH411" s="80"/>
      <c r="AI411" s="80"/>
      <c r="AJ411" s="80"/>
      <c r="AK411" s="80"/>
      <c r="AL411" s="80"/>
      <c r="AM411" s="80"/>
      <c r="AN411" s="80"/>
      <c r="AO411" s="80"/>
      <c r="AP411" s="80"/>
      <c r="AQ411" s="80"/>
      <c r="AR411" s="80"/>
      <c r="AS411" s="80"/>
      <c r="AT411" s="80"/>
      <c r="AU411" s="81"/>
    </row>
    <row r="412" spans="2:48" x14ac:dyDescent="0.2">
      <c r="AE412" s="82" t="s">
        <v>1203</v>
      </c>
      <c r="AF412" s="83"/>
      <c r="AG412" s="84" t="s">
        <v>1217</v>
      </c>
      <c r="AH412" s="83"/>
      <c r="AI412" s="85" t="s">
        <v>1227</v>
      </c>
      <c r="AJ412" s="86"/>
      <c r="AK412" s="85" t="s">
        <v>1212</v>
      </c>
      <c r="AL412" s="86"/>
      <c r="AM412" s="8" t="s">
        <v>1231</v>
      </c>
      <c r="AN412" s="9"/>
      <c r="AO412" s="20" t="s">
        <v>1223</v>
      </c>
      <c r="AP412" s="21"/>
      <c r="AQ412" s="21"/>
      <c r="AR412" s="21"/>
      <c r="AS412" s="21"/>
      <c r="AT412" s="21"/>
      <c r="AU412" s="22"/>
    </row>
    <row r="413" spans="2:48" x14ac:dyDescent="0.2">
      <c r="AE413" s="95"/>
      <c r="AF413" s="96"/>
      <c r="AG413" s="97"/>
      <c r="AH413" s="96"/>
      <c r="AI413" s="74" t="str">
        <f>IF($AE413&lt;&gt;"",VLOOKUP($AE413,Hulpblad!B:C,2,0),"")</f>
        <v/>
      </c>
      <c r="AJ413" s="75"/>
      <c r="AK413" s="97" t="str">
        <f>IF(AG413&lt;&gt;"",VLOOKUP(($AH$3&amp;" "&amp;AG413),'Alle Teamleden'!F:O,8,0),"")</f>
        <v/>
      </c>
      <c r="AL413" s="96"/>
      <c r="AM413" s="97" t="str">
        <f>IF(AG413&lt;&gt;"",VLOOKUP(($AH$3&amp;" "&amp;AG413),'Alle Teamleden'!F:O,10,0),"")</f>
        <v/>
      </c>
      <c r="AN413" s="96"/>
      <c r="AO413" s="17"/>
      <c r="AP413" s="18"/>
      <c r="AQ413" s="18"/>
      <c r="AR413" s="18"/>
      <c r="AS413" s="18"/>
      <c r="AT413" s="18"/>
      <c r="AU413" s="19"/>
    </row>
    <row r="414" spans="2:48" x14ac:dyDescent="0.2">
      <c r="AE414" s="107" t="s">
        <v>1204</v>
      </c>
      <c r="AF414" s="108"/>
      <c r="AG414" s="108"/>
      <c r="AH414" s="109"/>
      <c r="AI414" s="74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110"/>
    </row>
    <row r="415" spans="2:48" x14ac:dyDescent="0.2">
      <c r="AE415" s="72" t="s">
        <v>1205</v>
      </c>
      <c r="AF415" s="73"/>
      <c r="AG415" s="73" t="s">
        <v>1206</v>
      </c>
      <c r="AH415" s="73"/>
      <c r="AI415" s="73" t="s">
        <v>1208</v>
      </c>
      <c r="AJ415" s="73"/>
      <c r="AK415" s="73" t="s">
        <v>1207</v>
      </c>
      <c r="AL415" s="73"/>
      <c r="AM415" s="73"/>
      <c r="AN415" s="73" t="s">
        <v>1209</v>
      </c>
      <c r="AO415" s="73"/>
      <c r="AP415" s="73" t="s">
        <v>1210</v>
      </c>
      <c r="AQ415" s="73"/>
      <c r="AR415" s="111" t="s">
        <v>1211</v>
      </c>
      <c r="AS415" s="111"/>
      <c r="AT415" s="111"/>
      <c r="AU415" s="112"/>
    </row>
    <row r="416" spans="2:48" x14ac:dyDescent="0.2">
      <c r="AE416" s="27"/>
      <c r="AF416" s="41"/>
      <c r="AG416" s="76" t="str">
        <f>IF($AE416&lt;&gt;"",IF(ISNA(VLOOKUP($AE416,'Alle Teamleden'!G:L,2,0)),VLOOKUP($AE416,'Alle Teamleden'!Y:AB,2,0),VLOOKUP($AE416,'Alle Teamleden'!G:L,2,0)),"")</f>
        <v/>
      </c>
      <c r="AH416" s="76"/>
      <c r="AI416" s="76" t="str">
        <f>IF($AE416&lt;&gt;"",IF(ISNA(VLOOKUP($AE416,'Alle Teamleden'!G:L,3,0)),VLOOKUP($AE416,'Alle Teamleden'!Y:AB,3,0),VLOOKUP($AE416,'Alle Teamleden'!G:L,3,0)),"")</f>
        <v/>
      </c>
      <c r="AJ416" s="76"/>
      <c r="AK416" s="76" t="str">
        <f>IF($AE416&lt;&gt;"",IF(ISNA(VLOOKUP($AE416,'Alle Teamleden'!G:L,4,0)),VLOOKUP($AE416,'Alle Teamleden'!Y:AB,4,0),VLOOKUP($AE416,'Alle Teamleden'!G:L,4,0)),"")</f>
        <v/>
      </c>
      <c r="AL416" s="76"/>
      <c r="AM416" s="76"/>
      <c r="AN416" s="66" t="str">
        <f>IF($AE416&lt;&gt;"",IF(ISNA(VLOOKUP($AE416,'Alle Teamleden'!G:L,5,0)),VLOOKUP($AE416,'Alle Teamleden'!Y:AB,5,0),VLOOKUP($AE416,'Alle Teamleden'!G:L,5,0)),"")</f>
        <v/>
      </c>
      <c r="AO416" s="66"/>
      <c r="AP416" s="66"/>
      <c r="AQ416" s="66"/>
      <c r="AR416" s="67" t="str">
        <f>IF($AE416&lt;&gt;"",IF(ISNA(VLOOKUP($AE416,'Alle Teamleden'!G:L,6,0)),VLOOKUP($AE416,'Alle Teamleden'!Y:AB,6,0),VLOOKUP($AE416,'Alle Teamleden'!G:L,6,0)),"")</f>
        <v/>
      </c>
      <c r="AS416" s="67"/>
      <c r="AT416" s="67"/>
      <c r="AU416" s="68"/>
    </row>
    <row r="417" spans="2:48" x14ac:dyDescent="0.2">
      <c r="AE417" s="69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1"/>
    </row>
    <row r="418" spans="2:48" ht="26.45" customHeight="1" x14ac:dyDescent="0.2">
      <c r="AE418" s="72" t="s">
        <v>1213</v>
      </c>
      <c r="AF418" s="73"/>
      <c r="AG418" s="73" t="s">
        <v>1214</v>
      </c>
      <c r="AH418" s="73"/>
      <c r="AI418" s="73" t="s">
        <v>1215</v>
      </c>
      <c r="AJ418" s="73"/>
      <c r="AK418" s="73" t="s">
        <v>1216</v>
      </c>
      <c r="AL418" s="73"/>
      <c r="AM418" s="73"/>
      <c r="AN418" s="43" t="s">
        <v>2058</v>
      </c>
      <c r="AO418" s="43" t="s">
        <v>2059</v>
      </c>
      <c r="AP418" s="7" t="s">
        <v>1228</v>
      </c>
      <c r="AQ418" s="44" t="s">
        <v>2062</v>
      </c>
      <c r="AR418" s="45"/>
      <c r="AS418" s="45"/>
      <c r="AT418" s="45"/>
      <c r="AU418" s="46"/>
      <c r="AV418" t="str">
        <f>$AI413</f>
        <v/>
      </c>
    </row>
    <row r="419" spans="2:48" x14ac:dyDescent="0.2">
      <c r="B419" t="str">
        <f>AI413&amp;" "&amp;AE413</f>
        <v xml:space="preserve"> </v>
      </c>
      <c r="C419">
        <f>AE413</f>
        <v>0</v>
      </c>
      <c r="D419" t="str">
        <f>$AH$3&amp;" "&amp;$AG413</f>
        <v xml:space="preserve"> </v>
      </c>
      <c r="E419">
        <f>AE416</f>
        <v>0</v>
      </c>
      <c r="F419" t="str">
        <f>AG416</f>
        <v/>
      </c>
      <c r="G419" t="str">
        <f>AI416</f>
        <v/>
      </c>
      <c r="H419" t="str">
        <f>AK416</f>
        <v/>
      </c>
      <c r="I419" t="str">
        <f>AN416</f>
        <v/>
      </c>
      <c r="J419" t="str">
        <f>AR416</f>
        <v/>
      </c>
      <c r="K419" t="str">
        <f>AK413</f>
        <v/>
      </c>
      <c r="L419" t="s">
        <v>46</v>
      </c>
      <c r="M419" t="str">
        <f>AM413</f>
        <v/>
      </c>
      <c r="N419" t="e">
        <f>VLOOKUP(D419,'Alle Teamleden'!F:P,11,0)</f>
        <v>#N/A</v>
      </c>
      <c r="O419">
        <f>$AG$2</f>
        <v>0</v>
      </c>
      <c r="P419" t="e">
        <f>VLOOKUP(O419,'Alle Teamleden'!Q:R,2,0)</f>
        <v>#N/A</v>
      </c>
      <c r="Q419" t="str">
        <f>$AE$5</f>
        <v/>
      </c>
      <c r="R419" t="str">
        <f>$AI$5</f>
        <v/>
      </c>
      <c r="S419" t="str">
        <f>$AM$5</f>
        <v/>
      </c>
      <c r="T419" t="str">
        <f>$AN$5</f>
        <v/>
      </c>
      <c r="U419" t="str">
        <f>$AO$5</f>
        <v/>
      </c>
      <c r="V419" t="str">
        <f>$AR$5</f>
        <v/>
      </c>
      <c r="W419">
        <f>AE419</f>
        <v>0</v>
      </c>
      <c r="X419" t="str">
        <f>AG419</f>
        <v/>
      </c>
      <c r="Y419" t="str">
        <f>AI419</f>
        <v/>
      </c>
      <c r="Z419" t="str">
        <f>AK419</f>
        <v/>
      </c>
      <c r="AA419" t="str">
        <f>AO419</f>
        <v/>
      </c>
      <c r="AC419" s="4" t="str">
        <f>AN419</f>
        <v/>
      </c>
      <c r="AD419" t="str">
        <f>AP419</f>
        <v/>
      </c>
      <c r="AE419" s="27"/>
      <c r="AF419" s="12"/>
      <c r="AG419" s="74" t="str">
        <f>IF($AE419&lt;&gt;"",IF(ISNA(VLOOKUP($AE419,'Alle Teamleden'!Y:AC,2,0)),"N/A",VLOOKUP($AE419,'Alle Teamleden'!Y:AC,2,0)),"")</f>
        <v/>
      </c>
      <c r="AH419" s="75"/>
      <c r="AI419" s="76" t="str">
        <f>IF($AE419&lt;&gt;"",IF(ISNA(VLOOKUP($AE419,'Alle Teamleden'!Y:AC,3,0)),"N/A",VLOOKUP($AE419,'Alle Teamleden'!Y:AC,3,0)),"")</f>
        <v/>
      </c>
      <c r="AJ419" s="76"/>
      <c r="AK419" s="74" t="str">
        <f>IF($AE419&lt;&gt;"",IF(ISNA(VLOOKUP($AE419,'Alle Teamleden'!Y:AC,4,0)),"N/A",VLOOKUP($AE419,'Alle Teamleden'!Y:AC,4,0)),"")</f>
        <v/>
      </c>
      <c r="AL419" s="77"/>
      <c r="AM419" s="75"/>
      <c r="AN419" s="15" t="str">
        <f>IF($AE419&lt;&gt;"",IF(ISNA(VLOOKUP(AV419,Gemiddelde!A:D,4,0)),"N/B",VLOOKUP(AV419,Gemiddelde!A:D,4,0)),"")</f>
        <v/>
      </c>
      <c r="AO419" s="15" t="str">
        <f>IF($AE419&lt;&gt;"",IF(ISNA(VLOOKUP(AV419,Gemiddelde!A:E,5,0)),"N/B",IF(VLOOKUP(AV419,Gemiddelde!A:E,5,0)=0,AN419,VLOOKUP(AV419,Gemiddelde!A:E,5,0))),"")</f>
        <v/>
      </c>
      <c r="AP419" s="11" t="str">
        <f>IF($AE419&lt;&gt;"",IF(ISNA(VLOOKUP($AE419,'Alle Teamleden'!Y:AD,5,0)),"N/A",VLOOKUP($AE419,'Alle Teamleden'!Y:AD,5,0)),"")</f>
        <v/>
      </c>
      <c r="AQ419" s="47"/>
      <c r="AR419" s="48"/>
      <c r="AS419" s="48"/>
      <c r="AT419" s="48"/>
      <c r="AU419" s="49"/>
      <c r="AV419" t="str">
        <f>AE419&amp;AV418</f>
        <v/>
      </c>
    </row>
    <row r="420" spans="2:48" x14ac:dyDescent="0.2">
      <c r="B420" t="str">
        <f>AI413&amp;" "&amp;AE413</f>
        <v xml:space="preserve"> </v>
      </c>
      <c r="C420">
        <f>AE413</f>
        <v>0</v>
      </c>
      <c r="D420" t="str">
        <f>$AH$3&amp;" "&amp;$AG413</f>
        <v xml:space="preserve"> </v>
      </c>
      <c r="E420">
        <f>AE416</f>
        <v>0</v>
      </c>
      <c r="F420" t="str">
        <f>AG416</f>
        <v/>
      </c>
      <c r="G420" t="str">
        <f>AI416</f>
        <v/>
      </c>
      <c r="H420" t="str">
        <f>AK416</f>
        <v/>
      </c>
      <c r="I420" t="str">
        <f>AN416</f>
        <v/>
      </c>
      <c r="J420" t="str">
        <f>AR416</f>
        <v/>
      </c>
      <c r="K420" t="str">
        <f>AK413</f>
        <v/>
      </c>
      <c r="L420" t="s">
        <v>46</v>
      </c>
      <c r="M420" t="str">
        <f>AM413</f>
        <v/>
      </c>
      <c r="N420" t="e">
        <f>VLOOKUP(D420,'Alle Teamleden'!F:P,11,0)</f>
        <v>#N/A</v>
      </c>
      <c r="O420">
        <f t="shared" ref="O420:O430" si="266">$AG$2</f>
        <v>0</v>
      </c>
      <c r="P420" t="e">
        <f>VLOOKUP(O420,'Alle Teamleden'!Q:R,2,0)</f>
        <v>#N/A</v>
      </c>
      <c r="Q420" t="str">
        <f t="shared" ref="Q420:Q430" si="267">$AE$5</f>
        <v/>
      </c>
      <c r="R420" t="str">
        <f t="shared" ref="R420:R430" si="268">$AI$5</f>
        <v/>
      </c>
      <c r="S420" t="str">
        <f t="shared" ref="S420:S430" si="269">$AM$5</f>
        <v/>
      </c>
      <c r="T420" t="str">
        <f t="shared" ref="T420:T430" si="270">$AN$5</f>
        <v/>
      </c>
      <c r="U420" t="str">
        <f t="shared" ref="U420:U430" si="271">$AO$5</f>
        <v/>
      </c>
      <c r="V420" t="str">
        <f t="shared" ref="V420:V430" si="272">$AR$5</f>
        <v/>
      </c>
      <c r="W420">
        <f t="shared" ref="W420:W430" si="273">AE420</f>
        <v>0</v>
      </c>
      <c r="X420" t="str">
        <f t="shared" ref="X420:X430" si="274">AG420</f>
        <v/>
      </c>
      <c r="Y420" t="str">
        <f t="shared" ref="Y420:Y430" si="275">AI420</f>
        <v/>
      </c>
      <c r="Z420" t="str">
        <f t="shared" ref="Z420:Z430" si="276">AK420</f>
        <v/>
      </c>
      <c r="AA420" t="str">
        <f t="shared" ref="AA420:AA430" si="277">AO420</f>
        <v/>
      </c>
      <c r="AC420" s="4" t="str">
        <f t="shared" ref="AC420:AC430" si="278">AN420</f>
        <v/>
      </c>
      <c r="AD420" t="str">
        <f t="shared" ref="AD420:AD430" si="279">AP420</f>
        <v/>
      </c>
      <c r="AE420" s="27"/>
      <c r="AF420" s="12"/>
      <c r="AG420" s="74" t="str">
        <f>IF($AE420&lt;&gt;"",IF(ISNA(VLOOKUP($AE420,'Alle Teamleden'!Y:AC,2,0)),"N/A",VLOOKUP($AE420,'Alle Teamleden'!Y:AC,2,0)),"")</f>
        <v/>
      </c>
      <c r="AH420" s="75"/>
      <c r="AI420" s="76" t="str">
        <f>IF($AE420&lt;&gt;"",IF(ISNA(VLOOKUP($AE420,'Alle Teamleden'!Y:AC,3,0)),"N/A",VLOOKUP($AE420,'Alle Teamleden'!Y:AC,3,0)),"")</f>
        <v/>
      </c>
      <c r="AJ420" s="76"/>
      <c r="AK420" s="74" t="str">
        <f>IF($AE420&lt;&gt;"",IF(ISNA(VLOOKUP($AE420,'Alle Teamleden'!Y:AC,4,0)),"N/A",VLOOKUP($AE420,'Alle Teamleden'!Y:AC,4,0)),"")</f>
        <v/>
      </c>
      <c r="AL420" s="77"/>
      <c r="AM420" s="75"/>
      <c r="AN420" s="15" t="str">
        <f>IF($AE420&lt;&gt;"",IF(ISNA(VLOOKUP(AV420,Gemiddelde!A:D,4,0)),"N/B",VLOOKUP(AV420,Gemiddelde!A:D,4,0)),"")</f>
        <v/>
      </c>
      <c r="AO420" s="15" t="str">
        <f>IF($AE420&lt;&gt;"",IF(ISNA(VLOOKUP(AV420,Gemiddelde!A:E,5,0)),"N/B",IF(VLOOKUP(AV420,Gemiddelde!A:E,5,0)=0,AN420,VLOOKUP(AV420,Gemiddelde!A:E,5,0))),"")</f>
        <v/>
      </c>
      <c r="AP420" s="11" t="str">
        <f>IF($AE420&lt;&gt;"",IF(ISNA(VLOOKUP($AE420,'Alle Teamleden'!Y:AD,5,0)),"N/A",VLOOKUP($AE420,'Alle Teamleden'!Y:AD,5,0)),"")</f>
        <v/>
      </c>
      <c r="AQ420" s="47"/>
      <c r="AR420" s="48"/>
      <c r="AS420" s="48"/>
      <c r="AT420" s="48"/>
      <c r="AU420" s="49"/>
      <c r="AV420" t="str">
        <f>AE420&amp;AV418</f>
        <v/>
      </c>
    </row>
    <row r="421" spans="2:48" x14ac:dyDescent="0.2">
      <c r="B421" t="str">
        <f>AI413&amp;" "&amp;AE413</f>
        <v xml:space="preserve"> </v>
      </c>
      <c r="C421">
        <f>AE413</f>
        <v>0</v>
      </c>
      <c r="D421" t="str">
        <f>$AH$3&amp;" "&amp;$AG413</f>
        <v xml:space="preserve"> </v>
      </c>
      <c r="E421">
        <f>AE416</f>
        <v>0</v>
      </c>
      <c r="F421" t="str">
        <f>AG416</f>
        <v/>
      </c>
      <c r="G421" t="str">
        <f>AI416</f>
        <v/>
      </c>
      <c r="H421" t="str">
        <f>AK416</f>
        <v/>
      </c>
      <c r="I421" t="str">
        <f>AN416</f>
        <v/>
      </c>
      <c r="J421" t="str">
        <f>AR416</f>
        <v/>
      </c>
      <c r="K421" t="str">
        <f>AK413</f>
        <v/>
      </c>
      <c r="L421" t="s">
        <v>46</v>
      </c>
      <c r="M421" t="str">
        <f>AM413</f>
        <v/>
      </c>
      <c r="N421" t="e">
        <f>VLOOKUP(D421,'Alle Teamleden'!F:P,11,0)</f>
        <v>#N/A</v>
      </c>
      <c r="O421">
        <f t="shared" si="266"/>
        <v>0</v>
      </c>
      <c r="P421" t="e">
        <f>VLOOKUP(O421,'Alle Teamleden'!Q:R,2,0)</f>
        <v>#N/A</v>
      </c>
      <c r="Q421" t="str">
        <f t="shared" si="267"/>
        <v/>
      </c>
      <c r="R421" t="str">
        <f t="shared" si="268"/>
        <v/>
      </c>
      <c r="S421" t="str">
        <f t="shared" si="269"/>
        <v/>
      </c>
      <c r="T421" t="str">
        <f t="shared" si="270"/>
        <v/>
      </c>
      <c r="U421" t="str">
        <f t="shared" si="271"/>
        <v/>
      </c>
      <c r="V421" t="str">
        <f t="shared" si="272"/>
        <v/>
      </c>
      <c r="W421">
        <f t="shared" si="273"/>
        <v>0</v>
      </c>
      <c r="X421" t="str">
        <f t="shared" si="274"/>
        <v/>
      </c>
      <c r="Y421" t="str">
        <f t="shared" si="275"/>
        <v/>
      </c>
      <c r="Z421" t="str">
        <f t="shared" si="276"/>
        <v/>
      </c>
      <c r="AA421" t="str">
        <f t="shared" si="277"/>
        <v/>
      </c>
      <c r="AC421" s="4" t="str">
        <f t="shared" si="278"/>
        <v/>
      </c>
      <c r="AD421" t="str">
        <f t="shared" si="279"/>
        <v/>
      </c>
      <c r="AE421" s="27"/>
      <c r="AF421" s="12"/>
      <c r="AG421" s="74" t="str">
        <f>IF($AE421&lt;&gt;"",IF(ISNA(VLOOKUP($AE421,'Alle Teamleden'!Y:AC,2,0)),"N/A",VLOOKUP($AE421,'Alle Teamleden'!Y:AC,2,0)),"")</f>
        <v/>
      </c>
      <c r="AH421" s="75"/>
      <c r="AI421" s="76" t="str">
        <f>IF($AE421&lt;&gt;"",IF(ISNA(VLOOKUP($AE421,'Alle Teamleden'!Y:AC,3,0)),"N/A",VLOOKUP($AE421,'Alle Teamleden'!Y:AC,3,0)),"")</f>
        <v/>
      </c>
      <c r="AJ421" s="76"/>
      <c r="AK421" s="74" t="str">
        <f>IF($AE421&lt;&gt;"",IF(ISNA(VLOOKUP($AE421,'Alle Teamleden'!Y:AC,4,0)),"N/A",VLOOKUP($AE421,'Alle Teamleden'!Y:AC,4,0)),"")</f>
        <v/>
      </c>
      <c r="AL421" s="77"/>
      <c r="AM421" s="75"/>
      <c r="AN421" s="15" t="str">
        <f>IF($AE421&lt;&gt;"",IF(ISNA(VLOOKUP(AV421,Gemiddelde!A:D,4,0)),"N/B",VLOOKUP(AV421,Gemiddelde!A:D,4,0)),"")</f>
        <v/>
      </c>
      <c r="AO421" s="15" t="str">
        <f>IF($AE421&lt;&gt;"",IF(ISNA(VLOOKUP(AV421,Gemiddelde!A:E,5,0)),"N/B",IF(VLOOKUP(AV421,Gemiddelde!A:E,5,0)=0,AN421,VLOOKUP(AV421,Gemiddelde!A:E,5,0))),"")</f>
        <v/>
      </c>
      <c r="AP421" s="11" t="str">
        <f>IF($AE421&lt;&gt;"",IF(ISNA(VLOOKUP($AE421,'Alle Teamleden'!Y:AD,5,0)),"N/A",VLOOKUP($AE421,'Alle Teamleden'!Y:AD,5,0)),"")</f>
        <v/>
      </c>
      <c r="AQ421" s="47"/>
      <c r="AR421" s="48"/>
      <c r="AS421" s="48"/>
      <c r="AT421" s="48"/>
      <c r="AU421" s="49"/>
      <c r="AV421" t="str">
        <f>AE421&amp;AV418</f>
        <v/>
      </c>
    </row>
    <row r="422" spans="2:48" x14ac:dyDescent="0.2">
      <c r="B422" t="str">
        <f>AI413&amp;" "&amp;AE413</f>
        <v xml:space="preserve"> </v>
      </c>
      <c r="C422">
        <f>AE413</f>
        <v>0</v>
      </c>
      <c r="D422" t="str">
        <f>$AH$3&amp;" "&amp;$AG413</f>
        <v xml:space="preserve"> </v>
      </c>
      <c r="E422">
        <f>AE416</f>
        <v>0</v>
      </c>
      <c r="F422" t="str">
        <f>AG416</f>
        <v/>
      </c>
      <c r="G422" t="str">
        <f>AI416</f>
        <v/>
      </c>
      <c r="H422" t="str">
        <f>AK416</f>
        <v/>
      </c>
      <c r="I422" t="str">
        <f>AN416</f>
        <v/>
      </c>
      <c r="J422" t="str">
        <f>AR416</f>
        <v/>
      </c>
      <c r="K422" t="str">
        <f>AK413</f>
        <v/>
      </c>
      <c r="L422" t="s">
        <v>46</v>
      </c>
      <c r="M422" t="str">
        <f>AM413</f>
        <v/>
      </c>
      <c r="N422" t="e">
        <f>VLOOKUP(D422,'Alle Teamleden'!F:P,11,0)</f>
        <v>#N/A</v>
      </c>
      <c r="O422">
        <f t="shared" si="266"/>
        <v>0</v>
      </c>
      <c r="P422" t="e">
        <f>VLOOKUP(O422,'Alle Teamleden'!Q:R,2,0)</f>
        <v>#N/A</v>
      </c>
      <c r="Q422" t="str">
        <f t="shared" si="267"/>
        <v/>
      </c>
      <c r="R422" t="str">
        <f t="shared" si="268"/>
        <v/>
      </c>
      <c r="S422" t="str">
        <f t="shared" si="269"/>
        <v/>
      </c>
      <c r="T422" t="str">
        <f t="shared" si="270"/>
        <v/>
      </c>
      <c r="U422" t="str">
        <f t="shared" si="271"/>
        <v/>
      </c>
      <c r="V422" t="str">
        <f t="shared" si="272"/>
        <v/>
      </c>
      <c r="W422">
        <f t="shared" si="273"/>
        <v>0</v>
      </c>
      <c r="X422" t="str">
        <f t="shared" si="274"/>
        <v/>
      </c>
      <c r="Y422" t="str">
        <f t="shared" si="275"/>
        <v/>
      </c>
      <c r="Z422" t="str">
        <f t="shared" si="276"/>
        <v/>
      </c>
      <c r="AA422" t="str">
        <f t="shared" si="277"/>
        <v/>
      </c>
      <c r="AC422" s="4" t="str">
        <f t="shared" si="278"/>
        <v/>
      </c>
      <c r="AD422" t="str">
        <f t="shared" si="279"/>
        <v/>
      </c>
      <c r="AE422" s="27"/>
      <c r="AF422" s="12"/>
      <c r="AG422" s="74" t="str">
        <f>IF($AE422&lt;&gt;"",IF(ISNA(VLOOKUP($AE422,'Alle Teamleden'!Y:AC,2,0)),"N/A",VLOOKUP($AE422,'Alle Teamleden'!Y:AC,2,0)),"")</f>
        <v/>
      </c>
      <c r="AH422" s="75"/>
      <c r="AI422" s="76" t="str">
        <f>IF($AE422&lt;&gt;"",IF(ISNA(VLOOKUP($AE422,'Alle Teamleden'!Y:AC,3,0)),"N/A",VLOOKUP($AE422,'Alle Teamleden'!Y:AC,3,0)),"")</f>
        <v/>
      </c>
      <c r="AJ422" s="76"/>
      <c r="AK422" s="74" t="str">
        <f>IF($AE422&lt;&gt;"",IF(ISNA(VLOOKUP($AE422,'Alle Teamleden'!Y:AC,4,0)),"N/A",VLOOKUP($AE422,'Alle Teamleden'!Y:AC,4,0)),"")</f>
        <v/>
      </c>
      <c r="AL422" s="77"/>
      <c r="AM422" s="75"/>
      <c r="AN422" s="15" t="str">
        <f>IF($AE422&lt;&gt;"",IF(ISNA(VLOOKUP(AV422,Gemiddelde!A:D,4,0)),"N/B",VLOOKUP(AV422,Gemiddelde!A:D,4,0)),"")</f>
        <v/>
      </c>
      <c r="AO422" s="15" t="str">
        <f>IF($AE422&lt;&gt;"",IF(ISNA(VLOOKUP(AV422,Gemiddelde!A:E,5,0)),"N/B",IF(VLOOKUP(AV422,Gemiddelde!A:E,5,0)=0,AN422,VLOOKUP(AV422,Gemiddelde!A:E,5,0))),"")</f>
        <v/>
      </c>
      <c r="AP422" s="11" t="str">
        <f>IF($AE422&lt;&gt;"",IF(ISNA(VLOOKUP($AE422,'Alle Teamleden'!Y:AD,5,0)),"N/A",VLOOKUP($AE422,'Alle Teamleden'!Y:AD,5,0)),"")</f>
        <v/>
      </c>
      <c r="AQ422" s="47"/>
      <c r="AR422" s="48"/>
      <c r="AS422" s="48"/>
      <c r="AT422" s="48"/>
      <c r="AU422" s="49"/>
      <c r="AV422" t="str">
        <f>AE422&amp;AV418</f>
        <v/>
      </c>
    </row>
    <row r="423" spans="2:48" x14ac:dyDescent="0.2">
      <c r="B423" t="str">
        <f>AI413&amp;" "&amp;AE413</f>
        <v xml:space="preserve"> </v>
      </c>
      <c r="C423">
        <f>AE413</f>
        <v>0</v>
      </c>
      <c r="D423" t="str">
        <f>$AH$3&amp;" "&amp;$AG413</f>
        <v xml:space="preserve"> </v>
      </c>
      <c r="E423">
        <f>AE416</f>
        <v>0</v>
      </c>
      <c r="F423" t="str">
        <f>AG416</f>
        <v/>
      </c>
      <c r="G423" t="str">
        <f>AI416</f>
        <v/>
      </c>
      <c r="H423" t="str">
        <f>AK416</f>
        <v/>
      </c>
      <c r="I423" t="str">
        <f>AN416</f>
        <v/>
      </c>
      <c r="J423" t="str">
        <f>AR416</f>
        <v/>
      </c>
      <c r="K423" t="str">
        <f>AK413</f>
        <v/>
      </c>
      <c r="L423" t="s">
        <v>46</v>
      </c>
      <c r="M423" t="str">
        <f>AM413</f>
        <v/>
      </c>
      <c r="N423" t="e">
        <f>VLOOKUP(D423,'Alle Teamleden'!F:P,11,0)</f>
        <v>#N/A</v>
      </c>
      <c r="O423">
        <f t="shared" si="266"/>
        <v>0</v>
      </c>
      <c r="P423" t="e">
        <f>VLOOKUP(O423,'Alle Teamleden'!Q:R,2,0)</f>
        <v>#N/A</v>
      </c>
      <c r="Q423" t="str">
        <f t="shared" si="267"/>
        <v/>
      </c>
      <c r="R423" t="str">
        <f t="shared" si="268"/>
        <v/>
      </c>
      <c r="S423" t="str">
        <f t="shared" si="269"/>
        <v/>
      </c>
      <c r="T423" t="str">
        <f t="shared" si="270"/>
        <v/>
      </c>
      <c r="U423" t="str">
        <f t="shared" si="271"/>
        <v/>
      </c>
      <c r="V423" t="str">
        <f t="shared" si="272"/>
        <v/>
      </c>
      <c r="W423">
        <f t="shared" si="273"/>
        <v>0</v>
      </c>
      <c r="X423" t="str">
        <f t="shared" si="274"/>
        <v/>
      </c>
      <c r="Y423" t="str">
        <f t="shared" si="275"/>
        <v/>
      </c>
      <c r="Z423" t="str">
        <f t="shared" si="276"/>
        <v/>
      </c>
      <c r="AA423" t="str">
        <f t="shared" si="277"/>
        <v/>
      </c>
      <c r="AC423" s="4" t="str">
        <f t="shared" si="278"/>
        <v/>
      </c>
      <c r="AD423" t="str">
        <f t="shared" si="279"/>
        <v/>
      </c>
      <c r="AE423" s="27"/>
      <c r="AF423" s="12"/>
      <c r="AG423" s="74" t="str">
        <f>IF($AE423&lt;&gt;"",IF(ISNA(VLOOKUP($AE423,'Alle Teamleden'!Y:AC,2,0)),"N/A",VLOOKUP($AE423,'Alle Teamleden'!Y:AC,2,0)),"")</f>
        <v/>
      </c>
      <c r="AH423" s="75"/>
      <c r="AI423" s="76" t="str">
        <f>IF($AE423&lt;&gt;"",IF(ISNA(VLOOKUP($AE423,'Alle Teamleden'!Y:AC,3,0)),"N/A",VLOOKUP($AE423,'Alle Teamleden'!Y:AC,3,0)),"")</f>
        <v/>
      </c>
      <c r="AJ423" s="76"/>
      <c r="AK423" s="74" t="str">
        <f>IF($AE423&lt;&gt;"",IF(ISNA(VLOOKUP($AE423,'Alle Teamleden'!Y:AC,4,0)),"N/A",VLOOKUP($AE423,'Alle Teamleden'!Y:AC,4,0)),"")</f>
        <v/>
      </c>
      <c r="AL423" s="77"/>
      <c r="AM423" s="75"/>
      <c r="AN423" s="15" t="str">
        <f>IF($AE423&lt;&gt;"",IF(ISNA(VLOOKUP(AV423,Gemiddelde!A:D,4,0)),"N/B",VLOOKUP(AV423,Gemiddelde!A:D,4,0)),"")</f>
        <v/>
      </c>
      <c r="AO423" s="15" t="str">
        <f>IF($AE423&lt;&gt;"",IF(ISNA(VLOOKUP(AV423,Gemiddelde!A:E,5,0)),"N/B",IF(VLOOKUP(AV423,Gemiddelde!A:E,5,0)=0,AN423,VLOOKUP(AV423,Gemiddelde!A:E,5,0))),"")</f>
        <v/>
      </c>
      <c r="AP423" s="11" t="str">
        <f>IF($AE423&lt;&gt;"",IF(ISNA(VLOOKUP($AE423,'Alle Teamleden'!Y:AD,5,0)),"N/A",VLOOKUP($AE423,'Alle Teamleden'!Y:AD,5,0)),"")</f>
        <v/>
      </c>
      <c r="AQ423" s="47"/>
      <c r="AR423" s="48"/>
      <c r="AS423" s="48"/>
      <c r="AT423" s="48"/>
      <c r="AU423" s="49"/>
      <c r="AV423" t="str">
        <f>AE423&amp;AV418</f>
        <v/>
      </c>
    </row>
    <row r="424" spans="2:48" x14ac:dyDescent="0.2">
      <c r="B424" t="str">
        <f>AI413&amp;" "&amp;AE413</f>
        <v xml:space="preserve"> </v>
      </c>
      <c r="C424">
        <f>AE413</f>
        <v>0</v>
      </c>
      <c r="D424" t="str">
        <f>$AH$3&amp;" "&amp;$AG413</f>
        <v xml:space="preserve"> </v>
      </c>
      <c r="E424">
        <f>AE416</f>
        <v>0</v>
      </c>
      <c r="F424" t="str">
        <f>AG416</f>
        <v/>
      </c>
      <c r="G424" t="str">
        <f>AI416</f>
        <v/>
      </c>
      <c r="H424" t="str">
        <f>AK416</f>
        <v/>
      </c>
      <c r="I424" t="str">
        <f>AN416</f>
        <v/>
      </c>
      <c r="J424" t="str">
        <f>AR416</f>
        <v/>
      </c>
      <c r="K424" t="str">
        <f>AK413</f>
        <v/>
      </c>
      <c r="L424" t="s">
        <v>46</v>
      </c>
      <c r="M424" t="str">
        <f>AM413</f>
        <v/>
      </c>
      <c r="N424" t="e">
        <f>VLOOKUP(D424,'Alle Teamleden'!F:P,11,0)</f>
        <v>#N/A</v>
      </c>
      <c r="O424">
        <f t="shared" si="266"/>
        <v>0</v>
      </c>
      <c r="P424" t="e">
        <f>VLOOKUP(O424,'Alle Teamleden'!Q:R,2,0)</f>
        <v>#N/A</v>
      </c>
      <c r="Q424" t="str">
        <f t="shared" si="267"/>
        <v/>
      </c>
      <c r="R424" t="str">
        <f t="shared" si="268"/>
        <v/>
      </c>
      <c r="S424" t="str">
        <f t="shared" si="269"/>
        <v/>
      </c>
      <c r="T424" t="str">
        <f t="shared" si="270"/>
        <v/>
      </c>
      <c r="U424" t="str">
        <f t="shared" si="271"/>
        <v/>
      </c>
      <c r="V424" t="str">
        <f t="shared" si="272"/>
        <v/>
      </c>
      <c r="W424">
        <f t="shared" si="273"/>
        <v>0</v>
      </c>
      <c r="X424" t="str">
        <f t="shared" si="274"/>
        <v/>
      </c>
      <c r="Y424" t="str">
        <f t="shared" si="275"/>
        <v/>
      </c>
      <c r="Z424" t="str">
        <f t="shared" si="276"/>
        <v/>
      </c>
      <c r="AA424" t="str">
        <f t="shared" si="277"/>
        <v/>
      </c>
      <c r="AC424" s="4" t="str">
        <f t="shared" si="278"/>
        <v/>
      </c>
      <c r="AD424" t="str">
        <f t="shared" si="279"/>
        <v/>
      </c>
      <c r="AE424" s="27"/>
      <c r="AF424" s="12"/>
      <c r="AG424" s="74" t="str">
        <f>IF($AE424&lt;&gt;"",IF(ISNA(VLOOKUP($AE424,'Alle Teamleden'!Y:AC,2,0)),"N/A",VLOOKUP($AE424,'Alle Teamleden'!Y:AC,2,0)),"")</f>
        <v/>
      </c>
      <c r="AH424" s="75"/>
      <c r="AI424" s="76" t="str">
        <f>IF($AE424&lt;&gt;"",IF(ISNA(VLOOKUP($AE424,'Alle Teamleden'!Y:AC,3,0)),"N/A",VLOOKUP($AE424,'Alle Teamleden'!Y:AC,3,0)),"")</f>
        <v/>
      </c>
      <c r="AJ424" s="76"/>
      <c r="AK424" s="74" t="str">
        <f>IF($AE424&lt;&gt;"",IF(ISNA(VLOOKUP($AE424,'Alle Teamleden'!Y:AC,4,0)),"N/A",VLOOKUP($AE424,'Alle Teamleden'!Y:AC,4,0)),"")</f>
        <v/>
      </c>
      <c r="AL424" s="77"/>
      <c r="AM424" s="75"/>
      <c r="AN424" s="15" t="str">
        <f>IF($AE424&lt;&gt;"",IF(ISNA(VLOOKUP(AV424,Gemiddelde!A:D,4,0)),"N/B",VLOOKUP(AV424,Gemiddelde!A:D,4,0)),"")</f>
        <v/>
      </c>
      <c r="AO424" s="15" t="str">
        <f>IF($AE424&lt;&gt;"",IF(ISNA(VLOOKUP(AV424,Gemiddelde!A:E,5,0)),"N/B",IF(VLOOKUP(AV424,Gemiddelde!A:E,5,0)=0,AN424,VLOOKUP(AV424,Gemiddelde!A:E,5,0))),"")</f>
        <v/>
      </c>
      <c r="AP424" s="11" t="str">
        <f>IF($AE424&lt;&gt;"",IF(ISNA(VLOOKUP($AE424,'Alle Teamleden'!Y:AD,5,0)),"N/A",VLOOKUP($AE424,'Alle Teamleden'!Y:AD,5,0)),"")</f>
        <v/>
      </c>
      <c r="AQ424" s="47"/>
      <c r="AR424" s="48"/>
      <c r="AS424" s="48"/>
      <c r="AT424" s="48"/>
      <c r="AU424" s="49"/>
      <c r="AV424" t="str">
        <f>AE424&amp;AV418</f>
        <v/>
      </c>
    </row>
    <row r="425" spans="2:48" x14ac:dyDescent="0.2">
      <c r="B425" t="str">
        <f>AI413&amp;" "&amp;AE413</f>
        <v xml:space="preserve"> </v>
      </c>
      <c r="C425">
        <f>AE413</f>
        <v>0</v>
      </c>
      <c r="D425" t="str">
        <f>$AH$3&amp;" "&amp;$AG413</f>
        <v xml:space="preserve"> </v>
      </c>
      <c r="E425">
        <f>AE416</f>
        <v>0</v>
      </c>
      <c r="F425" t="str">
        <f>AG416</f>
        <v/>
      </c>
      <c r="G425" t="str">
        <f>AI416</f>
        <v/>
      </c>
      <c r="H425" t="str">
        <f>AK416</f>
        <v/>
      </c>
      <c r="I425" t="str">
        <f>AN416</f>
        <v/>
      </c>
      <c r="J425" t="str">
        <f>AR416</f>
        <v/>
      </c>
      <c r="K425" t="str">
        <f>AK413</f>
        <v/>
      </c>
      <c r="L425" t="s">
        <v>46</v>
      </c>
      <c r="M425" t="str">
        <f>AM413</f>
        <v/>
      </c>
      <c r="N425" t="e">
        <f>VLOOKUP(D425,'Alle Teamleden'!F:P,11,0)</f>
        <v>#N/A</v>
      </c>
      <c r="O425">
        <f t="shared" si="266"/>
        <v>0</v>
      </c>
      <c r="P425" t="e">
        <f>VLOOKUP(O425,'Alle Teamleden'!Q:R,2,0)</f>
        <v>#N/A</v>
      </c>
      <c r="Q425" t="str">
        <f t="shared" si="267"/>
        <v/>
      </c>
      <c r="R425" t="str">
        <f t="shared" si="268"/>
        <v/>
      </c>
      <c r="S425" t="str">
        <f t="shared" si="269"/>
        <v/>
      </c>
      <c r="T425" t="str">
        <f t="shared" si="270"/>
        <v/>
      </c>
      <c r="U425" t="str">
        <f t="shared" si="271"/>
        <v/>
      </c>
      <c r="V425" t="str">
        <f t="shared" si="272"/>
        <v/>
      </c>
      <c r="W425">
        <f t="shared" si="273"/>
        <v>0</v>
      </c>
      <c r="X425" t="str">
        <f t="shared" si="274"/>
        <v/>
      </c>
      <c r="Y425" t="str">
        <f t="shared" si="275"/>
        <v/>
      </c>
      <c r="Z425" t="str">
        <f t="shared" si="276"/>
        <v/>
      </c>
      <c r="AA425" t="str">
        <f t="shared" si="277"/>
        <v/>
      </c>
      <c r="AC425" s="4" t="str">
        <f t="shared" si="278"/>
        <v/>
      </c>
      <c r="AD425" t="str">
        <f t="shared" si="279"/>
        <v/>
      </c>
      <c r="AE425" s="27"/>
      <c r="AF425" s="12"/>
      <c r="AG425" s="74" t="str">
        <f>IF($AE425&lt;&gt;"",IF(ISNA(VLOOKUP($AE425,'Alle Teamleden'!Y:AC,2,0)),"N/A",VLOOKUP($AE425,'Alle Teamleden'!Y:AC,2,0)),"")</f>
        <v/>
      </c>
      <c r="AH425" s="75"/>
      <c r="AI425" s="76" t="str">
        <f>IF($AE425&lt;&gt;"",IF(ISNA(VLOOKUP($AE425,'Alle Teamleden'!Y:AC,3,0)),"N/A",VLOOKUP($AE425,'Alle Teamleden'!Y:AC,3,0)),"")</f>
        <v/>
      </c>
      <c r="AJ425" s="76"/>
      <c r="AK425" s="74" t="str">
        <f>IF($AE425&lt;&gt;"",IF(ISNA(VLOOKUP($AE425,'Alle Teamleden'!Y:AC,4,0)),"N/A",VLOOKUP($AE425,'Alle Teamleden'!Y:AC,4,0)),"")</f>
        <v/>
      </c>
      <c r="AL425" s="77"/>
      <c r="AM425" s="75"/>
      <c r="AN425" s="15" t="str">
        <f>IF($AE425&lt;&gt;"",IF(ISNA(VLOOKUP(AV425,Gemiddelde!A:D,4,0)),"N/B",VLOOKUP(AV425,Gemiddelde!A:D,4,0)),"")</f>
        <v/>
      </c>
      <c r="AO425" s="15" t="str">
        <f>IF($AE425&lt;&gt;"",IF(ISNA(VLOOKUP(AV425,Gemiddelde!A:E,5,0)),"N/B",IF(VLOOKUP(AV425,Gemiddelde!A:E,5,0)=0,AN425,VLOOKUP(AV425,Gemiddelde!A:E,5,0))),"")</f>
        <v/>
      </c>
      <c r="AP425" s="11" t="str">
        <f>IF($AE425&lt;&gt;"",IF(ISNA(VLOOKUP($AE425,'Alle Teamleden'!Y:AD,5,0)),"N/A",VLOOKUP($AE425,'Alle Teamleden'!Y:AD,5,0)),"")</f>
        <v/>
      </c>
      <c r="AQ425" s="47"/>
      <c r="AR425" s="48"/>
      <c r="AS425" s="48"/>
      <c r="AT425" s="48"/>
      <c r="AU425" s="49"/>
      <c r="AV425" t="str">
        <f>AE425&amp;AV418</f>
        <v/>
      </c>
    </row>
    <row r="426" spans="2:48" x14ac:dyDescent="0.2">
      <c r="B426" t="str">
        <f>AI413&amp;" "&amp;AE413</f>
        <v xml:space="preserve"> </v>
      </c>
      <c r="C426">
        <f>AE413</f>
        <v>0</v>
      </c>
      <c r="D426" t="str">
        <f>$AH$3&amp;" "&amp;$AG413</f>
        <v xml:space="preserve"> </v>
      </c>
      <c r="E426">
        <f>AE416</f>
        <v>0</v>
      </c>
      <c r="F426" t="str">
        <f>AG416</f>
        <v/>
      </c>
      <c r="G426" t="str">
        <f>AI416</f>
        <v/>
      </c>
      <c r="H426" t="str">
        <f>AK416</f>
        <v/>
      </c>
      <c r="I426" t="str">
        <f>AN416</f>
        <v/>
      </c>
      <c r="J426" t="str">
        <f>AR416</f>
        <v/>
      </c>
      <c r="K426" t="str">
        <f>AK413</f>
        <v/>
      </c>
      <c r="L426" t="s">
        <v>46</v>
      </c>
      <c r="M426" t="str">
        <f>AM413</f>
        <v/>
      </c>
      <c r="N426" t="e">
        <f>VLOOKUP(D426,'Alle Teamleden'!F:P,11,0)</f>
        <v>#N/A</v>
      </c>
      <c r="O426">
        <f t="shared" si="266"/>
        <v>0</v>
      </c>
      <c r="P426" t="e">
        <f>VLOOKUP(O426,'Alle Teamleden'!Q:R,2,0)</f>
        <v>#N/A</v>
      </c>
      <c r="Q426" t="str">
        <f t="shared" si="267"/>
        <v/>
      </c>
      <c r="R426" t="str">
        <f t="shared" si="268"/>
        <v/>
      </c>
      <c r="S426" t="str">
        <f t="shared" si="269"/>
        <v/>
      </c>
      <c r="T426" t="str">
        <f t="shared" si="270"/>
        <v/>
      </c>
      <c r="U426" t="str">
        <f t="shared" si="271"/>
        <v/>
      </c>
      <c r="V426" t="str">
        <f t="shared" si="272"/>
        <v/>
      </c>
      <c r="W426">
        <f t="shared" si="273"/>
        <v>0</v>
      </c>
      <c r="X426" t="str">
        <f t="shared" si="274"/>
        <v/>
      </c>
      <c r="Y426" t="str">
        <f t="shared" si="275"/>
        <v/>
      </c>
      <c r="Z426" t="str">
        <f t="shared" si="276"/>
        <v/>
      </c>
      <c r="AA426" t="str">
        <f t="shared" si="277"/>
        <v/>
      </c>
      <c r="AC426" s="4" t="str">
        <f t="shared" si="278"/>
        <v/>
      </c>
      <c r="AD426" t="str">
        <f t="shared" si="279"/>
        <v/>
      </c>
      <c r="AE426" s="27"/>
      <c r="AF426" s="12"/>
      <c r="AG426" s="74" t="str">
        <f>IF($AE426&lt;&gt;"",IF(ISNA(VLOOKUP($AE426,'Alle Teamleden'!Y:AC,2,0)),"N/A",VLOOKUP($AE426,'Alle Teamleden'!Y:AC,2,0)),"")</f>
        <v/>
      </c>
      <c r="AH426" s="75"/>
      <c r="AI426" s="76" t="str">
        <f>IF($AE426&lt;&gt;"",IF(ISNA(VLOOKUP($AE426,'Alle Teamleden'!Y:AC,3,0)),"N/A",VLOOKUP($AE426,'Alle Teamleden'!Y:AC,3,0)),"")</f>
        <v/>
      </c>
      <c r="AJ426" s="76"/>
      <c r="AK426" s="74" t="str">
        <f>IF($AE426&lt;&gt;"",IF(ISNA(VLOOKUP($AE426,'Alle Teamleden'!Y:AC,4,0)),"N/A",VLOOKUP($AE426,'Alle Teamleden'!Y:AC,4,0)),"")</f>
        <v/>
      </c>
      <c r="AL426" s="77"/>
      <c r="AM426" s="75"/>
      <c r="AN426" s="15" t="str">
        <f>IF($AE426&lt;&gt;"",IF(ISNA(VLOOKUP(AV426,Gemiddelde!A:D,4,0)),"N/B",VLOOKUP(AV426,Gemiddelde!A:D,4,0)),"")</f>
        <v/>
      </c>
      <c r="AO426" s="15" t="str">
        <f>IF($AE426&lt;&gt;"",IF(ISNA(VLOOKUP(AV426,Gemiddelde!A:E,5,0)),"N/B",IF(VLOOKUP(AV426,Gemiddelde!A:E,5,0)=0,AN426,VLOOKUP(AV426,Gemiddelde!A:E,5,0))),"")</f>
        <v/>
      </c>
      <c r="AP426" s="11" t="str">
        <f>IF($AE426&lt;&gt;"",IF(ISNA(VLOOKUP($AE426,'Alle Teamleden'!Y:AD,5,0)),"N/A",VLOOKUP($AE426,'Alle Teamleden'!Y:AD,5,0)),"")</f>
        <v/>
      </c>
      <c r="AQ426" s="47"/>
      <c r="AR426" s="48"/>
      <c r="AS426" s="48"/>
      <c r="AT426" s="48"/>
      <c r="AU426" s="49"/>
      <c r="AV426" t="str">
        <f>AE426&amp;AV418</f>
        <v/>
      </c>
    </row>
    <row r="427" spans="2:48" x14ac:dyDescent="0.2">
      <c r="B427" t="str">
        <f>AI413&amp;" "&amp;AE413</f>
        <v xml:space="preserve"> </v>
      </c>
      <c r="C427">
        <f>AE413</f>
        <v>0</v>
      </c>
      <c r="D427" t="str">
        <f>$AH$3&amp;" "&amp;$AG413</f>
        <v xml:space="preserve"> </v>
      </c>
      <c r="E427">
        <f>AE416</f>
        <v>0</v>
      </c>
      <c r="F427" t="str">
        <f>AG416</f>
        <v/>
      </c>
      <c r="G427" t="str">
        <f>AI416</f>
        <v/>
      </c>
      <c r="H427" t="str">
        <f>AK416</f>
        <v/>
      </c>
      <c r="I427" t="str">
        <f>AN416</f>
        <v/>
      </c>
      <c r="J427" t="str">
        <f>AR416</f>
        <v/>
      </c>
      <c r="K427" t="str">
        <f>AK413</f>
        <v/>
      </c>
      <c r="L427" t="s">
        <v>46</v>
      </c>
      <c r="M427" t="str">
        <f>AM413</f>
        <v/>
      </c>
      <c r="N427" t="e">
        <f>VLOOKUP(D427,'Alle Teamleden'!F:P,11,0)</f>
        <v>#N/A</v>
      </c>
      <c r="O427">
        <f t="shared" si="266"/>
        <v>0</v>
      </c>
      <c r="P427" t="e">
        <f>VLOOKUP(O427,'Alle Teamleden'!Q:R,2,0)</f>
        <v>#N/A</v>
      </c>
      <c r="Q427" t="str">
        <f t="shared" si="267"/>
        <v/>
      </c>
      <c r="R427" t="str">
        <f t="shared" si="268"/>
        <v/>
      </c>
      <c r="S427" t="str">
        <f t="shared" si="269"/>
        <v/>
      </c>
      <c r="T427" t="str">
        <f t="shared" si="270"/>
        <v/>
      </c>
      <c r="U427" t="str">
        <f t="shared" si="271"/>
        <v/>
      </c>
      <c r="V427" t="str">
        <f t="shared" si="272"/>
        <v/>
      </c>
      <c r="W427">
        <f t="shared" si="273"/>
        <v>0</v>
      </c>
      <c r="X427" t="str">
        <f t="shared" si="274"/>
        <v/>
      </c>
      <c r="Y427" t="str">
        <f t="shared" si="275"/>
        <v/>
      </c>
      <c r="Z427" t="str">
        <f t="shared" si="276"/>
        <v/>
      </c>
      <c r="AA427" t="str">
        <f t="shared" si="277"/>
        <v/>
      </c>
      <c r="AC427" s="4" t="str">
        <f t="shared" si="278"/>
        <v/>
      </c>
      <c r="AD427" t="str">
        <f t="shared" si="279"/>
        <v/>
      </c>
      <c r="AE427" s="27"/>
      <c r="AF427" s="12"/>
      <c r="AG427" s="74" t="str">
        <f>IF($AE427&lt;&gt;"",IF(ISNA(VLOOKUP($AE427,'Alle Teamleden'!Y:AC,2,0)),"N/A",VLOOKUP($AE427,'Alle Teamleden'!Y:AC,2,0)),"")</f>
        <v/>
      </c>
      <c r="AH427" s="75"/>
      <c r="AI427" s="76" t="str">
        <f>IF($AE427&lt;&gt;"",IF(ISNA(VLOOKUP($AE427,'Alle Teamleden'!Y:AC,3,0)),"N/A",VLOOKUP($AE427,'Alle Teamleden'!Y:AC,3,0)),"")</f>
        <v/>
      </c>
      <c r="AJ427" s="76"/>
      <c r="AK427" s="74" t="str">
        <f>IF($AE427&lt;&gt;"",IF(ISNA(VLOOKUP($AE427,'Alle Teamleden'!Y:AC,4,0)),"N/A",VLOOKUP($AE427,'Alle Teamleden'!Y:AC,4,0)),"")</f>
        <v/>
      </c>
      <c r="AL427" s="77"/>
      <c r="AM427" s="75"/>
      <c r="AN427" s="15" t="str">
        <f>IF($AE427&lt;&gt;"",IF(ISNA(VLOOKUP(AV427,Gemiddelde!A:D,4,0)),"N/B",VLOOKUP(AV427,Gemiddelde!A:D,4,0)),"")</f>
        <v/>
      </c>
      <c r="AO427" s="15" t="str">
        <f>IF($AE427&lt;&gt;"",IF(ISNA(VLOOKUP(AV427,Gemiddelde!A:E,5,0)),"N/B",IF(VLOOKUP(AV427,Gemiddelde!A:E,5,0)=0,AN427,VLOOKUP(AV427,Gemiddelde!A:E,5,0))),"")</f>
        <v/>
      </c>
      <c r="AP427" s="11" t="str">
        <f>IF($AE427&lt;&gt;"",IF(ISNA(VLOOKUP($AE427,'Alle Teamleden'!Y:AD,5,0)),"N/A",VLOOKUP($AE427,'Alle Teamleden'!Y:AD,5,0)),"")</f>
        <v/>
      </c>
      <c r="AQ427" s="47"/>
      <c r="AR427" s="48"/>
      <c r="AS427" s="48"/>
      <c r="AT427" s="48"/>
      <c r="AU427" s="49"/>
      <c r="AV427" t="str">
        <f>AE427&amp;AV418</f>
        <v/>
      </c>
    </row>
    <row r="428" spans="2:48" x14ac:dyDescent="0.2">
      <c r="B428" t="str">
        <f>AI413&amp;" "&amp;AE413</f>
        <v xml:space="preserve"> </v>
      </c>
      <c r="C428">
        <f>AE413</f>
        <v>0</v>
      </c>
      <c r="D428" t="str">
        <f>$AH$3&amp;" "&amp;$AG413</f>
        <v xml:space="preserve"> </v>
      </c>
      <c r="E428">
        <f>AE416</f>
        <v>0</v>
      </c>
      <c r="F428" t="str">
        <f>AG416</f>
        <v/>
      </c>
      <c r="G428" t="str">
        <f>AI416</f>
        <v/>
      </c>
      <c r="H428" t="str">
        <f>AK416</f>
        <v/>
      </c>
      <c r="I428" t="str">
        <f>AN416</f>
        <v/>
      </c>
      <c r="J428" t="str">
        <f>AR416</f>
        <v/>
      </c>
      <c r="K428" t="str">
        <f>AK413</f>
        <v/>
      </c>
      <c r="L428" t="s">
        <v>46</v>
      </c>
      <c r="M428" t="str">
        <f>AM413</f>
        <v/>
      </c>
      <c r="N428" t="e">
        <f>VLOOKUP(D428,'Alle Teamleden'!F:P,11,0)</f>
        <v>#N/A</v>
      </c>
      <c r="O428">
        <f t="shared" si="266"/>
        <v>0</v>
      </c>
      <c r="P428" t="e">
        <f>VLOOKUP(O428,'Alle Teamleden'!Q:R,2,0)</f>
        <v>#N/A</v>
      </c>
      <c r="Q428" t="str">
        <f t="shared" si="267"/>
        <v/>
      </c>
      <c r="R428" t="str">
        <f t="shared" si="268"/>
        <v/>
      </c>
      <c r="S428" t="str">
        <f t="shared" si="269"/>
        <v/>
      </c>
      <c r="T428" t="str">
        <f t="shared" si="270"/>
        <v/>
      </c>
      <c r="U428" t="str">
        <f t="shared" si="271"/>
        <v/>
      </c>
      <c r="V428" t="str">
        <f t="shared" si="272"/>
        <v/>
      </c>
      <c r="W428">
        <f t="shared" si="273"/>
        <v>0</v>
      </c>
      <c r="X428" t="str">
        <f t="shared" si="274"/>
        <v/>
      </c>
      <c r="Y428" t="str">
        <f t="shared" si="275"/>
        <v/>
      </c>
      <c r="Z428" t="str">
        <f t="shared" si="276"/>
        <v/>
      </c>
      <c r="AA428" t="str">
        <f t="shared" si="277"/>
        <v/>
      </c>
      <c r="AC428" s="4" t="str">
        <f t="shared" si="278"/>
        <v/>
      </c>
      <c r="AD428" t="str">
        <f t="shared" si="279"/>
        <v/>
      </c>
      <c r="AE428" s="27"/>
      <c r="AF428" s="12"/>
      <c r="AG428" s="74" t="str">
        <f>IF($AE428&lt;&gt;"",IF(ISNA(VLOOKUP($AE428,'Alle Teamleden'!Y:AC,2,0)),"N/A",VLOOKUP($AE428,'Alle Teamleden'!Y:AC,2,0)),"")</f>
        <v/>
      </c>
      <c r="AH428" s="75"/>
      <c r="AI428" s="76" t="str">
        <f>IF($AE428&lt;&gt;"",IF(ISNA(VLOOKUP($AE428,'Alle Teamleden'!Y:AC,3,0)),"N/A",VLOOKUP($AE428,'Alle Teamleden'!Y:AC,3,0)),"")</f>
        <v/>
      </c>
      <c r="AJ428" s="76"/>
      <c r="AK428" s="74" t="str">
        <f>IF($AE428&lt;&gt;"",IF(ISNA(VLOOKUP($AE428,'Alle Teamleden'!Y:AC,4,0)),"N/A",VLOOKUP($AE428,'Alle Teamleden'!Y:AC,4,0)),"")</f>
        <v/>
      </c>
      <c r="AL428" s="77"/>
      <c r="AM428" s="75"/>
      <c r="AN428" s="15" t="str">
        <f>IF($AE428&lt;&gt;"",IF(ISNA(VLOOKUP(AV428,Gemiddelde!A:D,4,0)),"N/B",VLOOKUP(AV428,Gemiddelde!A:D,4,0)),"")</f>
        <v/>
      </c>
      <c r="AO428" s="15" t="str">
        <f>IF($AE428&lt;&gt;"",IF(ISNA(VLOOKUP(AV428,Gemiddelde!A:E,5,0)),"N/B",IF(VLOOKUP(AV428,Gemiddelde!A:E,5,0)=0,AN428,VLOOKUP(AV428,Gemiddelde!A:E,5,0))),"")</f>
        <v/>
      </c>
      <c r="AP428" s="11" t="str">
        <f>IF($AE428&lt;&gt;"",IF(ISNA(VLOOKUP($AE428,'Alle Teamleden'!Y:AD,5,0)),"N/A",VLOOKUP($AE428,'Alle Teamleden'!Y:AD,5,0)),"")</f>
        <v/>
      </c>
      <c r="AQ428" s="47"/>
      <c r="AR428" s="48"/>
      <c r="AS428" s="48"/>
      <c r="AT428" s="48"/>
      <c r="AU428" s="49"/>
      <c r="AV428" t="str">
        <f>AE428&amp;AV418</f>
        <v/>
      </c>
    </row>
    <row r="429" spans="2:48" x14ac:dyDescent="0.2">
      <c r="B429" t="str">
        <f>AI413&amp;" "&amp;AE413</f>
        <v xml:space="preserve"> </v>
      </c>
      <c r="C429">
        <f>AE413</f>
        <v>0</v>
      </c>
      <c r="D429" t="str">
        <f>$AH$3&amp;" "&amp;$AG413</f>
        <v xml:space="preserve"> </v>
      </c>
      <c r="E429">
        <f>AE416</f>
        <v>0</v>
      </c>
      <c r="F429" t="str">
        <f>AG416</f>
        <v/>
      </c>
      <c r="G429" t="str">
        <f>AI416</f>
        <v/>
      </c>
      <c r="H429" t="str">
        <f>AK416</f>
        <v/>
      </c>
      <c r="I429" t="str">
        <f>AN416</f>
        <v/>
      </c>
      <c r="J429" t="str">
        <f>AR416</f>
        <v/>
      </c>
      <c r="K429" t="str">
        <f>AK413</f>
        <v/>
      </c>
      <c r="L429" t="s">
        <v>46</v>
      </c>
      <c r="M429" t="str">
        <f>AM413</f>
        <v/>
      </c>
      <c r="N429" t="e">
        <f>VLOOKUP(D429,'Alle Teamleden'!F:P,11,0)</f>
        <v>#N/A</v>
      </c>
      <c r="O429">
        <f t="shared" si="266"/>
        <v>0</v>
      </c>
      <c r="P429" t="e">
        <f>VLOOKUP(O429,'Alle Teamleden'!Q:R,2,0)</f>
        <v>#N/A</v>
      </c>
      <c r="Q429" t="str">
        <f t="shared" si="267"/>
        <v/>
      </c>
      <c r="R429" t="str">
        <f t="shared" si="268"/>
        <v/>
      </c>
      <c r="S429" t="str">
        <f t="shared" si="269"/>
        <v/>
      </c>
      <c r="T429" t="str">
        <f t="shared" si="270"/>
        <v/>
      </c>
      <c r="U429" t="str">
        <f t="shared" si="271"/>
        <v/>
      </c>
      <c r="V429" t="str">
        <f t="shared" si="272"/>
        <v/>
      </c>
      <c r="W429">
        <f t="shared" si="273"/>
        <v>0</v>
      </c>
      <c r="X429" t="str">
        <f t="shared" si="274"/>
        <v/>
      </c>
      <c r="Y429" t="str">
        <f t="shared" si="275"/>
        <v/>
      </c>
      <c r="Z429" t="str">
        <f t="shared" si="276"/>
        <v/>
      </c>
      <c r="AA429" t="str">
        <f t="shared" si="277"/>
        <v/>
      </c>
      <c r="AC429" s="4" t="str">
        <f t="shared" si="278"/>
        <v/>
      </c>
      <c r="AD429" t="str">
        <f t="shared" si="279"/>
        <v/>
      </c>
      <c r="AE429" s="27"/>
      <c r="AF429" s="12"/>
      <c r="AG429" s="74" t="str">
        <f>IF($AE429&lt;&gt;"",IF(ISNA(VLOOKUP($AE429,'Alle Teamleden'!Y:AC,2,0)),"N/A",VLOOKUP($AE429,'Alle Teamleden'!Y:AC,2,0)),"")</f>
        <v/>
      </c>
      <c r="AH429" s="75"/>
      <c r="AI429" s="76" t="str">
        <f>IF($AE429&lt;&gt;"",IF(ISNA(VLOOKUP($AE429,'Alle Teamleden'!Y:AC,3,0)),"N/A",VLOOKUP($AE429,'Alle Teamleden'!Y:AC,3,0)),"")</f>
        <v/>
      </c>
      <c r="AJ429" s="76"/>
      <c r="AK429" s="74" t="str">
        <f>IF($AE429&lt;&gt;"",IF(ISNA(VLOOKUP($AE429,'Alle Teamleden'!Y:AC,4,0)),"N/A",VLOOKUP($AE429,'Alle Teamleden'!Y:AC,4,0)),"")</f>
        <v/>
      </c>
      <c r="AL429" s="77"/>
      <c r="AM429" s="75"/>
      <c r="AN429" s="15" t="str">
        <f>IF($AE429&lt;&gt;"",IF(ISNA(VLOOKUP(AV429,Gemiddelde!A:D,4,0)),"N/B",VLOOKUP(AV429,Gemiddelde!A:D,4,0)),"")</f>
        <v/>
      </c>
      <c r="AO429" s="15" t="str">
        <f>IF($AE429&lt;&gt;"",IF(ISNA(VLOOKUP(AV429,Gemiddelde!A:E,5,0)),"N/B",IF(VLOOKUP(AV429,Gemiddelde!A:E,5,0)=0,AN429,VLOOKUP(AV429,Gemiddelde!A:E,5,0))),"")</f>
        <v/>
      </c>
      <c r="AP429" s="11" t="str">
        <f>IF($AE429&lt;&gt;"",IF(ISNA(VLOOKUP($AE429,'Alle Teamleden'!Y:AD,5,0)),"N/A",VLOOKUP($AE429,'Alle Teamleden'!Y:AD,5,0)),"")</f>
        <v/>
      </c>
      <c r="AQ429" s="47"/>
      <c r="AR429" s="48"/>
      <c r="AS429" s="48"/>
      <c r="AT429" s="48"/>
      <c r="AU429" s="49"/>
      <c r="AV429" t="str">
        <f>AE429&amp;AV418</f>
        <v/>
      </c>
    </row>
    <row r="430" spans="2:48" ht="13.5" thickBot="1" x14ac:dyDescent="0.25">
      <c r="B430" t="str">
        <f>AI413&amp;" "&amp;AE413</f>
        <v xml:space="preserve"> </v>
      </c>
      <c r="C430">
        <f>AE413</f>
        <v>0</v>
      </c>
      <c r="D430" t="str">
        <f>$AH$3&amp;" "&amp;$AG413</f>
        <v xml:space="preserve"> </v>
      </c>
      <c r="E430">
        <f>AE416</f>
        <v>0</v>
      </c>
      <c r="F430" t="str">
        <f>AG416</f>
        <v/>
      </c>
      <c r="G430" t="str">
        <f>AI416</f>
        <v/>
      </c>
      <c r="H430" t="str">
        <f>AK416</f>
        <v/>
      </c>
      <c r="I430" t="str">
        <f>AN416</f>
        <v/>
      </c>
      <c r="J430" t="str">
        <f>AR416</f>
        <v/>
      </c>
      <c r="K430" t="str">
        <f>AK413</f>
        <v/>
      </c>
      <c r="L430" t="s">
        <v>46</v>
      </c>
      <c r="M430" t="str">
        <f>AM413</f>
        <v/>
      </c>
      <c r="N430" t="e">
        <f>VLOOKUP(D430,'Alle Teamleden'!F:P,11,0)</f>
        <v>#N/A</v>
      </c>
      <c r="O430">
        <f t="shared" si="266"/>
        <v>0</v>
      </c>
      <c r="P430" t="e">
        <f>VLOOKUP(O430,'Alle Teamleden'!Q:R,2,0)</f>
        <v>#N/A</v>
      </c>
      <c r="Q430" t="str">
        <f t="shared" si="267"/>
        <v/>
      </c>
      <c r="R430" t="str">
        <f t="shared" si="268"/>
        <v/>
      </c>
      <c r="S430" t="str">
        <f t="shared" si="269"/>
        <v/>
      </c>
      <c r="T430" t="str">
        <f t="shared" si="270"/>
        <v/>
      </c>
      <c r="U430" t="str">
        <f t="shared" si="271"/>
        <v/>
      </c>
      <c r="V430" t="str">
        <f t="shared" si="272"/>
        <v/>
      </c>
      <c r="W430">
        <f t="shared" si="273"/>
        <v>0</v>
      </c>
      <c r="X430" t="str">
        <f t="shared" si="274"/>
        <v/>
      </c>
      <c r="Y430" t="str">
        <f t="shared" si="275"/>
        <v/>
      </c>
      <c r="Z430" t="str">
        <f t="shared" si="276"/>
        <v/>
      </c>
      <c r="AA430" t="str">
        <f t="shared" si="277"/>
        <v/>
      </c>
      <c r="AC430" s="4" t="str">
        <f t="shared" si="278"/>
        <v/>
      </c>
      <c r="AD430" t="str">
        <f t="shared" si="279"/>
        <v/>
      </c>
      <c r="AE430" s="28"/>
      <c r="AF430" s="13"/>
      <c r="AG430" s="89" t="str">
        <f>IF($AE430&lt;&gt;"",IF(ISNA(VLOOKUP($AE430,'Alle Teamleden'!Y:AC,2,0)),"N/A",VLOOKUP($AE430,'Alle Teamleden'!Y:AC,2,0)),"")</f>
        <v/>
      </c>
      <c r="AH430" s="91"/>
      <c r="AI430" s="92" t="str">
        <f>IF($AE430&lt;&gt;"",IF(ISNA(VLOOKUP($AE430,'Alle Teamleden'!Y:AC,3,0)),"N/A",VLOOKUP($AE430,'Alle Teamleden'!Y:AC,3,0)),"")</f>
        <v/>
      </c>
      <c r="AJ430" s="92"/>
      <c r="AK430" s="89" t="str">
        <f>IF($AE430&lt;&gt;"",IF(ISNA(VLOOKUP($AE430,'Alle Teamleden'!Y:AC,4,0)),"N/A",VLOOKUP($AE430,'Alle Teamleden'!Y:AC,4,0)),"")</f>
        <v/>
      </c>
      <c r="AL430" s="90"/>
      <c r="AM430" s="91"/>
      <c r="AN430" s="42" t="str">
        <f>IF($AE430&lt;&gt;"",IF(ISNA(VLOOKUP(AV430,Gemiddelde!A:D,4,0)),"N/B",VLOOKUP(AV430,Gemiddelde!A:D,4,0)),"")</f>
        <v/>
      </c>
      <c r="AO430" s="42" t="str">
        <f>IF($AE430&lt;&gt;"",IF(ISNA(VLOOKUP(AV430,Gemiddelde!A:E,5,0)),"N/B",IF(VLOOKUP(AV430,Gemiddelde!A:E,5,0)=0,AN430,VLOOKUP(AV430,Gemiddelde!A:E,5,0))),"")</f>
        <v/>
      </c>
      <c r="AP430" s="14" t="str">
        <f>IF($AE430&lt;&gt;"",IF(ISNA(VLOOKUP($AE430,'Alle Teamleden'!Y:AD,5,0)),"N/A",VLOOKUP($AE430,'Alle Teamleden'!Y:AD,5,0)),"")</f>
        <v/>
      </c>
      <c r="AQ430" s="50"/>
      <c r="AR430" s="51"/>
      <c r="AS430" s="51"/>
      <c r="AT430" s="51"/>
      <c r="AU430" s="52"/>
      <c r="AV430" t="str">
        <f>AE430&amp;AV418</f>
        <v/>
      </c>
    </row>
  </sheetData>
  <sheetProtection selectLockedCells="1"/>
  <mergeCells count="1653">
    <mergeCell ref="AM371:AN371"/>
    <mergeCell ref="AO371:AU371"/>
    <mergeCell ref="AN395:AO395"/>
    <mergeCell ref="AP395:AQ395"/>
    <mergeCell ref="AR395:AU395"/>
    <mergeCell ref="AK384:AM384"/>
    <mergeCell ref="AN374:AO374"/>
    <mergeCell ref="AO119:AU119"/>
    <mergeCell ref="AM140:AN140"/>
    <mergeCell ref="AO140:AU140"/>
    <mergeCell ref="AM161:AN161"/>
    <mergeCell ref="AO161:AU161"/>
    <mergeCell ref="AM182:AN182"/>
    <mergeCell ref="AK428:AM428"/>
    <mergeCell ref="AK422:AM422"/>
    <mergeCell ref="AG423:AH423"/>
    <mergeCell ref="AI423:AJ423"/>
    <mergeCell ref="AK423:AM423"/>
    <mergeCell ref="AG424:AH424"/>
    <mergeCell ref="AI424:AJ424"/>
    <mergeCell ref="AM392:AN392"/>
    <mergeCell ref="AO392:AU392"/>
    <mergeCell ref="AM413:AN413"/>
    <mergeCell ref="AM203:AN203"/>
    <mergeCell ref="AO203:AU203"/>
    <mergeCell ref="AM224:AN224"/>
    <mergeCell ref="AO224:AU224"/>
    <mergeCell ref="AM245:AN245"/>
    <mergeCell ref="AO245:AU245"/>
    <mergeCell ref="AM266:AN266"/>
    <mergeCell ref="AO266:AU266"/>
    <mergeCell ref="AM287:AN287"/>
    <mergeCell ref="AO287:AU287"/>
    <mergeCell ref="AM308:AN308"/>
    <mergeCell ref="AO308:AU308"/>
    <mergeCell ref="AM329:AN329"/>
    <mergeCell ref="AO329:AU329"/>
    <mergeCell ref="AM350:AN350"/>
    <mergeCell ref="AO350:AU350"/>
    <mergeCell ref="AG430:AH430"/>
    <mergeCell ref="AI430:AJ430"/>
    <mergeCell ref="AK430:AM430"/>
    <mergeCell ref="AR416:AU416"/>
    <mergeCell ref="AE417:AU417"/>
    <mergeCell ref="AE418:AF418"/>
    <mergeCell ref="AG418:AH418"/>
    <mergeCell ref="AI418:AJ418"/>
    <mergeCell ref="AK418:AM418"/>
    <mergeCell ref="AG419:AH419"/>
    <mergeCell ref="AI419:AJ419"/>
    <mergeCell ref="AK419:AM419"/>
    <mergeCell ref="AG420:AH420"/>
    <mergeCell ref="AI420:AJ420"/>
    <mergeCell ref="AK420:AM420"/>
    <mergeCell ref="AG421:AH421"/>
    <mergeCell ref="AI421:AJ421"/>
    <mergeCell ref="AK421:AM421"/>
    <mergeCell ref="AG422:AH422"/>
    <mergeCell ref="AG426:AH426"/>
    <mergeCell ref="AI426:AJ426"/>
    <mergeCell ref="AK426:AM426"/>
    <mergeCell ref="AG427:AH427"/>
    <mergeCell ref="AI427:AJ427"/>
    <mergeCell ref="AK427:AM427"/>
    <mergeCell ref="AG428:AH428"/>
    <mergeCell ref="AI428:AJ428"/>
    <mergeCell ref="AG405:AH405"/>
    <mergeCell ref="AI405:AJ405"/>
    <mergeCell ref="AK405:AM405"/>
    <mergeCell ref="AG406:AH406"/>
    <mergeCell ref="AI406:AJ406"/>
    <mergeCell ref="AK424:AM424"/>
    <mergeCell ref="AG425:AH425"/>
    <mergeCell ref="AI425:AJ425"/>
    <mergeCell ref="AK425:AM425"/>
    <mergeCell ref="AG416:AH416"/>
    <mergeCell ref="AI416:AJ416"/>
    <mergeCell ref="AK416:AM416"/>
    <mergeCell ref="AN416:AO416"/>
    <mergeCell ref="AP416:AQ416"/>
    <mergeCell ref="AG429:AH429"/>
    <mergeCell ref="AI429:AJ429"/>
    <mergeCell ref="AK429:AM429"/>
    <mergeCell ref="AI422:AJ422"/>
    <mergeCell ref="AK406:AM406"/>
    <mergeCell ref="AG407:AH407"/>
    <mergeCell ref="AI407:AJ407"/>
    <mergeCell ref="AK407:AM407"/>
    <mergeCell ref="AE413:AF413"/>
    <mergeCell ref="AG413:AH413"/>
    <mergeCell ref="AI413:AJ413"/>
    <mergeCell ref="AK413:AL413"/>
    <mergeCell ref="AE414:AH414"/>
    <mergeCell ref="AI414:AU414"/>
    <mergeCell ref="AE415:AF415"/>
    <mergeCell ref="AG415:AH415"/>
    <mergeCell ref="AI415:AJ415"/>
    <mergeCell ref="AK415:AM415"/>
    <mergeCell ref="AN415:AO415"/>
    <mergeCell ref="AP415:AQ415"/>
    <mergeCell ref="AR415:AU415"/>
    <mergeCell ref="AG408:AH408"/>
    <mergeCell ref="AI408:AJ408"/>
    <mergeCell ref="AK408:AM408"/>
    <mergeCell ref="AG409:AH409"/>
    <mergeCell ref="AI409:AJ409"/>
    <mergeCell ref="AK409:AM409"/>
    <mergeCell ref="AE410:AU410"/>
    <mergeCell ref="AE411:AU411"/>
    <mergeCell ref="AE412:AF412"/>
    <mergeCell ref="AG412:AH412"/>
    <mergeCell ref="AI412:AJ412"/>
    <mergeCell ref="AK412:AL412"/>
    <mergeCell ref="AQ408:AU408"/>
    <mergeCell ref="AQ409:AU409"/>
    <mergeCell ref="AK401:AM401"/>
    <mergeCell ref="AG402:AH402"/>
    <mergeCell ref="AI402:AJ402"/>
    <mergeCell ref="AK402:AM402"/>
    <mergeCell ref="AG403:AH403"/>
    <mergeCell ref="AI403:AJ403"/>
    <mergeCell ref="AK403:AM403"/>
    <mergeCell ref="AG404:AH404"/>
    <mergeCell ref="AI404:AJ404"/>
    <mergeCell ref="AK404:AM404"/>
    <mergeCell ref="AG395:AH395"/>
    <mergeCell ref="AI395:AJ395"/>
    <mergeCell ref="AK395:AM395"/>
    <mergeCell ref="AG401:AH401"/>
    <mergeCell ref="AI401:AJ401"/>
    <mergeCell ref="AE396:AU396"/>
    <mergeCell ref="AE397:AF397"/>
    <mergeCell ref="AG397:AH397"/>
    <mergeCell ref="AI397:AJ397"/>
    <mergeCell ref="AK397:AM397"/>
    <mergeCell ref="AG398:AH398"/>
    <mergeCell ref="AI398:AJ398"/>
    <mergeCell ref="AK398:AM398"/>
    <mergeCell ref="AG399:AH399"/>
    <mergeCell ref="AI399:AJ399"/>
    <mergeCell ref="AK399:AM399"/>
    <mergeCell ref="AG400:AH400"/>
    <mergeCell ref="AI400:AJ400"/>
    <mergeCell ref="AI380:AJ380"/>
    <mergeCell ref="AK400:AM400"/>
    <mergeCell ref="AE392:AF392"/>
    <mergeCell ref="AG392:AH392"/>
    <mergeCell ref="AI392:AJ392"/>
    <mergeCell ref="AK392:AL392"/>
    <mergeCell ref="AE393:AH393"/>
    <mergeCell ref="AI393:AU393"/>
    <mergeCell ref="AE394:AF394"/>
    <mergeCell ref="AG394:AH394"/>
    <mergeCell ref="AI394:AJ394"/>
    <mergeCell ref="AK394:AM394"/>
    <mergeCell ref="AN394:AO394"/>
    <mergeCell ref="AP394:AQ394"/>
    <mergeCell ref="AR394:AU394"/>
    <mergeCell ref="AG387:AH387"/>
    <mergeCell ref="AI387:AJ387"/>
    <mergeCell ref="AK387:AM387"/>
    <mergeCell ref="AG388:AH388"/>
    <mergeCell ref="AI388:AJ388"/>
    <mergeCell ref="AK388:AM388"/>
    <mergeCell ref="AE389:AU389"/>
    <mergeCell ref="AE390:AU390"/>
    <mergeCell ref="AE391:AF391"/>
    <mergeCell ref="AG391:AH391"/>
    <mergeCell ref="AI391:AJ391"/>
    <mergeCell ref="AK391:AL391"/>
    <mergeCell ref="AO391:AU391"/>
    <mergeCell ref="AG384:AH384"/>
    <mergeCell ref="AI384:AJ384"/>
    <mergeCell ref="AG385:AH385"/>
    <mergeCell ref="AI385:AJ385"/>
    <mergeCell ref="AK379:AM379"/>
    <mergeCell ref="AE371:AF371"/>
    <mergeCell ref="AG371:AH371"/>
    <mergeCell ref="AI371:AJ371"/>
    <mergeCell ref="AK371:AL371"/>
    <mergeCell ref="AE372:AH372"/>
    <mergeCell ref="AI372:AU372"/>
    <mergeCell ref="AE373:AF373"/>
    <mergeCell ref="AG373:AH373"/>
    <mergeCell ref="AI373:AJ373"/>
    <mergeCell ref="AK373:AM373"/>
    <mergeCell ref="AN373:AO373"/>
    <mergeCell ref="AP373:AQ373"/>
    <mergeCell ref="AR373:AU373"/>
    <mergeCell ref="AK385:AM385"/>
    <mergeCell ref="AG386:AH386"/>
    <mergeCell ref="AI386:AJ386"/>
    <mergeCell ref="AK386:AM386"/>
    <mergeCell ref="AK380:AM380"/>
    <mergeCell ref="AG381:AH381"/>
    <mergeCell ref="AI381:AJ381"/>
    <mergeCell ref="AK381:AM381"/>
    <mergeCell ref="AG382:AH382"/>
    <mergeCell ref="AI382:AJ382"/>
    <mergeCell ref="AK382:AM382"/>
    <mergeCell ref="AG383:AH383"/>
    <mergeCell ref="AI383:AJ383"/>
    <mergeCell ref="AK383:AM383"/>
    <mergeCell ref="AG374:AH374"/>
    <mergeCell ref="AI374:AJ374"/>
    <mergeCell ref="AK374:AM374"/>
    <mergeCell ref="AG380:AH380"/>
    <mergeCell ref="AG366:AH366"/>
    <mergeCell ref="AI366:AJ366"/>
    <mergeCell ref="AK366:AM366"/>
    <mergeCell ref="AG367:AH367"/>
    <mergeCell ref="AI367:AJ367"/>
    <mergeCell ref="AK367:AM367"/>
    <mergeCell ref="AE368:AU368"/>
    <mergeCell ref="AE369:AU369"/>
    <mergeCell ref="AE370:AF370"/>
    <mergeCell ref="AG370:AH370"/>
    <mergeCell ref="AI370:AJ370"/>
    <mergeCell ref="AK370:AL370"/>
    <mergeCell ref="AO370:AU370"/>
    <mergeCell ref="AI356:AJ356"/>
    <mergeCell ref="AK356:AM356"/>
    <mergeCell ref="AG357:AH357"/>
    <mergeCell ref="AI357:AJ357"/>
    <mergeCell ref="AK357:AM357"/>
    <mergeCell ref="AG363:AH363"/>
    <mergeCell ref="AI363:AJ363"/>
    <mergeCell ref="AK363:AM363"/>
    <mergeCell ref="AG364:AH364"/>
    <mergeCell ref="AI364:AJ364"/>
    <mergeCell ref="AK364:AM364"/>
    <mergeCell ref="AG365:AH365"/>
    <mergeCell ref="AI365:AJ365"/>
    <mergeCell ref="AK365:AM365"/>
    <mergeCell ref="AK359:AM359"/>
    <mergeCell ref="AG360:AH360"/>
    <mergeCell ref="AI360:AJ360"/>
    <mergeCell ref="AK360:AM360"/>
    <mergeCell ref="AG361:AH361"/>
    <mergeCell ref="AI361:AJ361"/>
    <mergeCell ref="AK361:AM361"/>
    <mergeCell ref="AG362:AH362"/>
    <mergeCell ref="AI362:AJ362"/>
    <mergeCell ref="AK362:AM362"/>
    <mergeCell ref="AG358:AH358"/>
    <mergeCell ref="AI358:AJ358"/>
    <mergeCell ref="AK358:AM358"/>
    <mergeCell ref="AG359:AH359"/>
    <mergeCell ref="AI359:AJ359"/>
    <mergeCell ref="AE350:AF350"/>
    <mergeCell ref="AG350:AH350"/>
    <mergeCell ref="AI350:AJ350"/>
    <mergeCell ref="AK350:AL350"/>
    <mergeCell ref="AE351:AH351"/>
    <mergeCell ref="AI351:AU351"/>
    <mergeCell ref="AE352:AF352"/>
    <mergeCell ref="AG352:AH352"/>
    <mergeCell ref="AI352:AJ352"/>
    <mergeCell ref="AK352:AM352"/>
    <mergeCell ref="AN352:AO352"/>
    <mergeCell ref="AP352:AQ352"/>
    <mergeCell ref="AR352:AU352"/>
    <mergeCell ref="AG353:AH353"/>
    <mergeCell ref="AI353:AJ353"/>
    <mergeCell ref="AK353:AM353"/>
    <mergeCell ref="AN353:AO353"/>
    <mergeCell ref="AP353:AQ353"/>
    <mergeCell ref="AR353:AU353"/>
    <mergeCell ref="AE354:AU354"/>
    <mergeCell ref="AE355:AF355"/>
    <mergeCell ref="AQ357:AU357"/>
    <mergeCell ref="AG355:AH355"/>
    <mergeCell ref="AI355:AJ355"/>
    <mergeCell ref="AK355:AM355"/>
    <mergeCell ref="AG356:AH356"/>
    <mergeCell ref="AG345:AH345"/>
    <mergeCell ref="AI345:AJ345"/>
    <mergeCell ref="AK345:AM345"/>
    <mergeCell ref="AG346:AH346"/>
    <mergeCell ref="AI346:AJ346"/>
    <mergeCell ref="AK346:AM346"/>
    <mergeCell ref="AE347:AU347"/>
    <mergeCell ref="AE348:AU348"/>
    <mergeCell ref="AE349:AF349"/>
    <mergeCell ref="AG349:AH349"/>
    <mergeCell ref="AI349:AJ349"/>
    <mergeCell ref="AK349:AL349"/>
    <mergeCell ref="AO349:AU349"/>
    <mergeCell ref="AQ356:AU356"/>
    <mergeCell ref="AQ345:AU345"/>
    <mergeCell ref="AQ346:AU346"/>
    <mergeCell ref="AQ355:AU355"/>
    <mergeCell ref="AG343:AH343"/>
    <mergeCell ref="AI343:AJ343"/>
    <mergeCell ref="AK343:AM343"/>
    <mergeCell ref="AE333:AU333"/>
    <mergeCell ref="AE334:AF334"/>
    <mergeCell ref="AG334:AH334"/>
    <mergeCell ref="AI334:AJ334"/>
    <mergeCell ref="AK334:AM334"/>
    <mergeCell ref="AG335:AH335"/>
    <mergeCell ref="AI335:AJ335"/>
    <mergeCell ref="AG344:AH344"/>
    <mergeCell ref="AI344:AJ344"/>
    <mergeCell ref="AK344:AM344"/>
    <mergeCell ref="AG339:AH339"/>
    <mergeCell ref="AI339:AJ339"/>
    <mergeCell ref="AK339:AM339"/>
    <mergeCell ref="AG340:AH340"/>
    <mergeCell ref="AI340:AJ340"/>
    <mergeCell ref="AK340:AM340"/>
    <mergeCell ref="AG341:AH341"/>
    <mergeCell ref="AI341:AJ341"/>
    <mergeCell ref="AK341:AM341"/>
    <mergeCell ref="AG337:AH337"/>
    <mergeCell ref="AI337:AJ337"/>
    <mergeCell ref="AK337:AM337"/>
    <mergeCell ref="AG338:AH338"/>
    <mergeCell ref="AI338:AJ338"/>
    <mergeCell ref="AK338:AM338"/>
    <mergeCell ref="AK335:AM335"/>
    <mergeCell ref="AQ343:AU343"/>
    <mergeCell ref="AQ344:AU344"/>
    <mergeCell ref="AI328:AJ328"/>
    <mergeCell ref="AK328:AL328"/>
    <mergeCell ref="AO328:AU328"/>
    <mergeCell ref="AE329:AF329"/>
    <mergeCell ref="AG329:AH329"/>
    <mergeCell ref="AI329:AJ329"/>
    <mergeCell ref="AK329:AL329"/>
    <mergeCell ref="AG336:AH336"/>
    <mergeCell ref="AI336:AJ336"/>
    <mergeCell ref="AK336:AM336"/>
    <mergeCell ref="AG342:AH342"/>
    <mergeCell ref="AI342:AJ342"/>
    <mergeCell ref="AK342:AM342"/>
    <mergeCell ref="AQ334:AU334"/>
    <mergeCell ref="AQ335:AU335"/>
    <mergeCell ref="AQ336:AU336"/>
    <mergeCell ref="AQ337:AU337"/>
    <mergeCell ref="AQ338:AU338"/>
    <mergeCell ref="AQ339:AU339"/>
    <mergeCell ref="AQ340:AU340"/>
    <mergeCell ref="AQ341:AU341"/>
    <mergeCell ref="AQ342:AU342"/>
    <mergeCell ref="AG319:AH319"/>
    <mergeCell ref="AI319:AJ319"/>
    <mergeCell ref="AK319:AM319"/>
    <mergeCell ref="AG320:AH320"/>
    <mergeCell ref="AI320:AJ320"/>
    <mergeCell ref="AK320:AM320"/>
    <mergeCell ref="AG321:AH321"/>
    <mergeCell ref="AI321:AJ321"/>
    <mergeCell ref="AK321:AM321"/>
    <mergeCell ref="AG332:AH332"/>
    <mergeCell ref="AI332:AJ332"/>
    <mergeCell ref="AK332:AM332"/>
    <mergeCell ref="AN332:AO332"/>
    <mergeCell ref="AP332:AQ332"/>
    <mergeCell ref="AR332:AU332"/>
    <mergeCell ref="AE330:AH330"/>
    <mergeCell ref="AI330:AU330"/>
    <mergeCell ref="AE331:AF331"/>
    <mergeCell ref="AG331:AH331"/>
    <mergeCell ref="AI331:AJ331"/>
    <mergeCell ref="AK331:AM331"/>
    <mergeCell ref="AN331:AO331"/>
    <mergeCell ref="AP331:AQ331"/>
    <mergeCell ref="AQ323:AU323"/>
    <mergeCell ref="AQ324:AU324"/>
    <mergeCell ref="AQ325:AU325"/>
    <mergeCell ref="AR331:AU331"/>
    <mergeCell ref="AK325:AM325"/>
    <mergeCell ref="AE326:AU326"/>
    <mergeCell ref="AE327:AU327"/>
    <mergeCell ref="AE328:AF328"/>
    <mergeCell ref="AG328:AH328"/>
    <mergeCell ref="AQ314:AU314"/>
    <mergeCell ref="AQ315:AU315"/>
    <mergeCell ref="AQ316:AU316"/>
    <mergeCell ref="AQ317:AU317"/>
    <mergeCell ref="AQ318:AU318"/>
    <mergeCell ref="AQ319:AU319"/>
    <mergeCell ref="AQ320:AU320"/>
    <mergeCell ref="AQ321:AU321"/>
    <mergeCell ref="AQ322:AU322"/>
    <mergeCell ref="AG324:AH324"/>
    <mergeCell ref="AI324:AJ324"/>
    <mergeCell ref="AK324:AM324"/>
    <mergeCell ref="AG325:AH325"/>
    <mergeCell ref="AI325:AJ325"/>
    <mergeCell ref="AG308:AH308"/>
    <mergeCell ref="AI308:AJ308"/>
    <mergeCell ref="AK308:AL308"/>
    <mergeCell ref="AG316:AH316"/>
    <mergeCell ref="AI316:AJ316"/>
    <mergeCell ref="AK316:AM316"/>
    <mergeCell ref="AG317:AH317"/>
    <mergeCell ref="AI317:AJ317"/>
    <mergeCell ref="AG311:AH311"/>
    <mergeCell ref="AI311:AJ311"/>
    <mergeCell ref="AK311:AM311"/>
    <mergeCell ref="AG323:AH323"/>
    <mergeCell ref="AI323:AJ323"/>
    <mergeCell ref="AK323:AM323"/>
    <mergeCell ref="AK317:AM317"/>
    <mergeCell ref="AG318:AH318"/>
    <mergeCell ref="AI318:AJ318"/>
    <mergeCell ref="AK318:AM318"/>
    <mergeCell ref="AE305:AU305"/>
    <mergeCell ref="AE306:AU306"/>
    <mergeCell ref="AE307:AF307"/>
    <mergeCell ref="AG307:AH307"/>
    <mergeCell ref="AI307:AJ307"/>
    <mergeCell ref="AK307:AL307"/>
    <mergeCell ref="AO307:AU307"/>
    <mergeCell ref="AI298:AJ298"/>
    <mergeCell ref="AQ300:AU300"/>
    <mergeCell ref="AQ301:AU301"/>
    <mergeCell ref="AQ302:AU302"/>
    <mergeCell ref="AQ303:AU303"/>
    <mergeCell ref="AQ304:AU304"/>
    <mergeCell ref="AQ299:AU299"/>
    <mergeCell ref="AG322:AH322"/>
    <mergeCell ref="AI322:AJ322"/>
    <mergeCell ref="AK322:AM322"/>
    <mergeCell ref="AN311:AO311"/>
    <mergeCell ref="AP311:AQ311"/>
    <mergeCell ref="AR311:AU311"/>
    <mergeCell ref="AI314:AJ314"/>
    <mergeCell ref="AK314:AM314"/>
    <mergeCell ref="AG315:AH315"/>
    <mergeCell ref="AI315:AJ315"/>
    <mergeCell ref="AK315:AM315"/>
    <mergeCell ref="AE312:AU312"/>
    <mergeCell ref="AE313:AF313"/>
    <mergeCell ref="AG313:AH313"/>
    <mergeCell ref="AI313:AJ313"/>
    <mergeCell ref="AK313:AM313"/>
    <mergeCell ref="AG314:AH314"/>
    <mergeCell ref="AQ313:AU313"/>
    <mergeCell ref="AG302:AH302"/>
    <mergeCell ref="AI302:AJ302"/>
    <mergeCell ref="AK302:AM302"/>
    <mergeCell ref="AK296:AM296"/>
    <mergeCell ref="AG297:AH297"/>
    <mergeCell ref="AI297:AJ297"/>
    <mergeCell ref="AK297:AM297"/>
    <mergeCell ref="AG298:AH298"/>
    <mergeCell ref="AK298:AM298"/>
    <mergeCell ref="AG299:AH299"/>
    <mergeCell ref="AI299:AJ299"/>
    <mergeCell ref="AK299:AM299"/>
    <mergeCell ref="AG303:AH303"/>
    <mergeCell ref="AI303:AJ303"/>
    <mergeCell ref="AK303:AM303"/>
    <mergeCell ref="AG304:AH304"/>
    <mergeCell ref="AI304:AJ304"/>
    <mergeCell ref="AK304:AM304"/>
    <mergeCell ref="AP289:AQ289"/>
    <mergeCell ref="AR289:AU289"/>
    <mergeCell ref="AG290:AH290"/>
    <mergeCell ref="AI290:AJ290"/>
    <mergeCell ref="AK290:AM290"/>
    <mergeCell ref="AN290:AO290"/>
    <mergeCell ref="AP290:AQ290"/>
    <mergeCell ref="AR290:AU290"/>
    <mergeCell ref="AE308:AF308"/>
    <mergeCell ref="AI292:AJ292"/>
    <mergeCell ref="AK292:AM292"/>
    <mergeCell ref="AG293:AH293"/>
    <mergeCell ref="AI293:AJ293"/>
    <mergeCell ref="AE309:AH309"/>
    <mergeCell ref="AI309:AU309"/>
    <mergeCell ref="AE310:AF310"/>
    <mergeCell ref="AG310:AH310"/>
    <mergeCell ref="AI310:AJ310"/>
    <mergeCell ref="AK310:AM310"/>
    <mergeCell ref="AN310:AO310"/>
    <mergeCell ref="AP310:AQ310"/>
    <mergeCell ref="AR310:AU310"/>
    <mergeCell ref="AK293:AM293"/>
    <mergeCell ref="AG294:AH294"/>
    <mergeCell ref="AI294:AJ294"/>
    <mergeCell ref="AK294:AM294"/>
    <mergeCell ref="AG300:AH300"/>
    <mergeCell ref="AI300:AJ300"/>
    <mergeCell ref="AK300:AM300"/>
    <mergeCell ref="AG301:AH301"/>
    <mergeCell ref="AI301:AJ301"/>
    <mergeCell ref="AK301:AM301"/>
    <mergeCell ref="AG281:AH281"/>
    <mergeCell ref="AK280:AM280"/>
    <mergeCell ref="AI280:AJ280"/>
    <mergeCell ref="AG280:AH280"/>
    <mergeCell ref="AK279:AM279"/>
    <mergeCell ref="AI279:AJ279"/>
    <mergeCell ref="AG279:AH279"/>
    <mergeCell ref="AK278:AM278"/>
    <mergeCell ref="AG278:AH278"/>
    <mergeCell ref="AK277:AM277"/>
    <mergeCell ref="AI277:AJ277"/>
    <mergeCell ref="AG277:AH277"/>
    <mergeCell ref="AG295:AH295"/>
    <mergeCell ref="AI295:AJ295"/>
    <mergeCell ref="AK295:AM295"/>
    <mergeCell ref="AG296:AH296"/>
    <mergeCell ref="AI296:AJ296"/>
    <mergeCell ref="AE291:AU291"/>
    <mergeCell ref="AE292:AF292"/>
    <mergeCell ref="AG292:AH292"/>
    <mergeCell ref="AI278:AJ278"/>
    <mergeCell ref="AE287:AF287"/>
    <mergeCell ref="AG287:AH287"/>
    <mergeCell ref="AI287:AJ287"/>
    <mergeCell ref="AK287:AL287"/>
    <mergeCell ref="AE288:AH288"/>
    <mergeCell ref="AI288:AU288"/>
    <mergeCell ref="AE289:AF289"/>
    <mergeCell ref="AG289:AH289"/>
    <mergeCell ref="AI289:AJ289"/>
    <mergeCell ref="AK289:AM289"/>
    <mergeCell ref="AN289:AO289"/>
    <mergeCell ref="AK274:AM274"/>
    <mergeCell ref="AI274:AJ274"/>
    <mergeCell ref="AG274:AH274"/>
    <mergeCell ref="AK273:AM273"/>
    <mergeCell ref="AI273:AJ273"/>
    <mergeCell ref="AG273:AH273"/>
    <mergeCell ref="AK272:AM272"/>
    <mergeCell ref="AG253:AH253"/>
    <mergeCell ref="AI253:AJ253"/>
    <mergeCell ref="AK253:AM253"/>
    <mergeCell ref="AG254:AH254"/>
    <mergeCell ref="AI254:AJ254"/>
    <mergeCell ref="AN248:AO248"/>
    <mergeCell ref="AP248:AQ248"/>
    <mergeCell ref="AR248:AU248"/>
    <mergeCell ref="AG240:AH240"/>
    <mergeCell ref="AI240:AJ240"/>
    <mergeCell ref="AK240:AM240"/>
    <mergeCell ref="AG241:AH241"/>
    <mergeCell ref="AI241:AJ241"/>
    <mergeCell ref="AK241:AM241"/>
    <mergeCell ref="AE242:AU242"/>
    <mergeCell ref="AE243:AU243"/>
    <mergeCell ref="AO265:AU265"/>
    <mergeCell ref="AK265:AL265"/>
    <mergeCell ref="AI265:AJ265"/>
    <mergeCell ref="AG265:AH265"/>
    <mergeCell ref="AE265:AF265"/>
    <mergeCell ref="AR268:AU268"/>
    <mergeCell ref="AP268:AQ268"/>
    <mergeCell ref="AN268:AO268"/>
    <mergeCell ref="AK268:AM268"/>
    <mergeCell ref="AE32:AU32"/>
    <mergeCell ref="AE264:AU264"/>
    <mergeCell ref="AE263:AU263"/>
    <mergeCell ref="AP269:AQ269"/>
    <mergeCell ref="AN269:AO269"/>
    <mergeCell ref="AK269:AM269"/>
    <mergeCell ref="AI269:AJ269"/>
    <mergeCell ref="AG269:AH269"/>
    <mergeCell ref="AI268:AJ268"/>
    <mergeCell ref="AG268:AH268"/>
    <mergeCell ref="AE268:AF268"/>
    <mergeCell ref="AI267:AU267"/>
    <mergeCell ref="AE267:AH267"/>
    <mergeCell ref="AK271:AM271"/>
    <mergeCell ref="AI271:AJ271"/>
    <mergeCell ref="AI251:AJ251"/>
    <mergeCell ref="AG271:AH271"/>
    <mergeCell ref="AE271:AF271"/>
    <mergeCell ref="AE270:AU270"/>
    <mergeCell ref="AR269:AU269"/>
    <mergeCell ref="AK266:AL266"/>
    <mergeCell ref="AI266:AJ266"/>
    <mergeCell ref="AG266:AH266"/>
    <mergeCell ref="AE266:AF266"/>
    <mergeCell ref="AM35:AN35"/>
    <mergeCell ref="AO35:AU35"/>
    <mergeCell ref="AM56:AN56"/>
    <mergeCell ref="AO56:AU56"/>
    <mergeCell ref="AM77:AN77"/>
    <mergeCell ref="AO77:AU77"/>
    <mergeCell ref="AM98:AN98"/>
    <mergeCell ref="AO98:AU98"/>
    <mergeCell ref="AG251:AH251"/>
    <mergeCell ref="AG261:AH261"/>
    <mergeCell ref="AI261:AJ261"/>
    <mergeCell ref="AK261:AM261"/>
    <mergeCell ref="AG262:AH262"/>
    <mergeCell ref="AI262:AJ262"/>
    <mergeCell ref="AK262:AM262"/>
    <mergeCell ref="AI272:AJ272"/>
    <mergeCell ref="AE248:AF248"/>
    <mergeCell ref="AG248:AH248"/>
    <mergeCell ref="AI248:AJ248"/>
    <mergeCell ref="AK248:AM248"/>
    <mergeCell ref="AE249:AU249"/>
    <mergeCell ref="AE250:AF250"/>
    <mergeCell ref="AG250:AH250"/>
    <mergeCell ref="AI250:AJ250"/>
    <mergeCell ref="AK250:AM250"/>
    <mergeCell ref="AG272:AH272"/>
    <mergeCell ref="AI252:AJ252"/>
    <mergeCell ref="AK252:AM252"/>
    <mergeCell ref="AG258:AH258"/>
    <mergeCell ref="AI258:AJ258"/>
    <mergeCell ref="AK258:AM258"/>
    <mergeCell ref="AG259:AH259"/>
    <mergeCell ref="AI259:AJ259"/>
    <mergeCell ref="AK259:AM259"/>
    <mergeCell ref="AG260:AH260"/>
    <mergeCell ref="AI260:AJ260"/>
    <mergeCell ref="AK260:AM260"/>
    <mergeCell ref="AK254:AM254"/>
    <mergeCell ref="AG255:AH255"/>
    <mergeCell ref="AI255:AJ255"/>
    <mergeCell ref="AK255:AM255"/>
    <mergeCell ref="AG256:AH256"/>
    <mergeCell ref="AI256:AJ256"/>
    <mergeCell ref="AK256:AM256"/>
    <mergeCell ref="AG257:AH257"/>
    <mergeCell ref="AI257:AJ257"/>
    <mergeCell ref="AK257:AM257"/>
    <mergeCell ref="AG232:AH232"/>
    <mergeCell ref="AI232:AJ232"/>
    <mergeCell ref="AK232:AM232"/>
    <mergeCell ref="AG233:AH233"/>
    <mergeCell ref="AI233:AJ233"/>
    <mergeCell ref="AK233:AM233"/>
    <mergeCell ref="AQ241:AU241"/>
    <mergeCell ref="AK276:AM276"/>
    <mergeCell ref="AI276:AJ276"/>
    <mergeCell ref="AG276:AH276"/>
    <mergeCell ref="AK275:AM275"/>
    <mergeCell ref="AI275:AJ275"/>
    <mergeCell ref="AG275:AH275"/>
    <mergeCell ref="AK251:AM251"/>
    <mergeCell ref="AG252:AH252"/>
    <mergeCell ref="AG237:AH237"/>
    <mergeCell ref="AI237:AJ237"/>
    <mergeCell ref="AK237:AM237"/>
    <mergeCell ref="AG238:AH238"/>
    <mergeCell ref="AI238:AJ238"/>
    <mergeCell ref="AK238:AM238"/>
    <mergeCell ref="AG239:AH239"/>
    <mergeCell ref="AI239:AJ239"/>
    <mergeCell ref="AK239:AM239"/>
    <mergeCell ref="AG234:AH234"/>
    <mergeCell ref="AE244:AF244"/>
    <mergeCell ref="AG244:AH244"/>
    <mergeCell ref="AI244:AJ244"/>
    <mergeCell ref="AK244:AL244"/>
    <mergeCell ref="AO244:AU244"/>
    <mergeCell ref="AG245:AH245"/>
    <mergeCell ref="AI245:AJ245"/>
    <mergeCell ref="AK245:AL245"/>
    <mergeCell ref="AE246:AH246"/>
    <mergeCell ref="AI246:AU246"/>
    <mergeCell ref="AE247:AF247"/>
    <mergeCell ref="AG247:AH247"/>
    <mergeCell ref="AI247:AJ247"/>
    <mergeCell ref="AK247:AM247"/>
    <mergeCell ref="AN247:AO247"/>
    <mergeCell ref="AP247:AQ247"/>
    <mergeCell ref="AR247:AU247"/>
    <mergeCell ref="AI234:AJ234"/>
    <mergeCell ref="AK234:AM234"/>
    <mergeCell ref="AG235:AH235"/>
    <mergeCell ref="AI235:AJ235"/>
    <mergeCell ref="AK235:AM235"/>
    <mergeCell ref="AG236:AH236"/>
    <mergeCell ref="AI236:AJ236"/>
    <mergeCell ref="AK236:AM236"/>
    <mergeCell ref="AG227:AH227"/>
    <mergeCell ref="AI227:AJ227"/>
    <mergeCell ref="AK227:AM227"/>
    <mergeCell ref="AN227:AO227"/>
    <mergeCell ref="AP227:AQ227"/>
    <mergeCell ref="AR227:AU227"/>
    <mergeCell ref="AE228:AU228"/>
    <mergeCell ref="AE229:AF229"/>
    <mergeCell ref="AG229:AH229"/>
    <mergeCell ref="AI229:AJ229"/>
    <mergeCell ref="AK229:AM229"/>
    <mergeCell ref="AG230:AH230"/>
    <mergeCell ref="AI230:AJ230"/>
    <mergeCell ref="AK230:AM230"/>
    <mergeCell ref="AG231:AH231"/>
    <mergeCell ref="AI231:AJ231"/>
    <mergeCell ref="AK231:AM231"/>
    <mergeCell ref="AE224:AF224"/>
    <mergeCell ref="AG224:AH224"/>
    <mergeCell ref="AI224:AJ224"/>
    <mergeCell ref="AK224:AL224"/>
    <mergeCell ref="AE225:AH225"/>
    <mergeCell ref="AI225:AU225"/>
    <mergeCell ref="AE226:AF226"/>
    <mergeCell ref="AG226:AH226"/>
    <mergeCell ref="AI226:AJ226"/>
    <mergeCell ref="AK226:AM226"/>
    <mergeCell ref="AN226:AO226"/>
    <mergeCell ref="AP226:AQ226"/>
    <mergeCell ref="AR226:AU226"/>
    <mergeCell ref="AG219:AH219"/>
    <mergeCell ref="AI219:AJ219"/>
    <mergeCell ref="AK219:AM219"/>
    <mergeCell ref="AG220:AH220"/>
    <mergeCell ref="AI220:AJ220"/>
    <mergeCell ref="AK220:AM220"/>
    <mergeCell ref="AE221:AU221"/>
    <mergeCell ref="AE222:AU222"/>
    <mergeCell ref="AE223:AF223"/>
    <mergeCell ref="AG223:AH223"/>
    <mergeCell ref="AI223:AJ223"/>
    <mergeCell ref="AK223:AL223"/>
    <mergeCell ref="AO223:AU223"/>
    <mergeCell ref="AI208:AJ208"/>
    <mergeCell ref="AK208:AM208"/>
    <mergeCell ref="AG209:AH209"/>
    <mergeCell ref="AG216:AH216"/>
    <mergeCell ref="AI216:AJ216"/>
    <mergeCell ref="AK216:AM216"/>
    <mergeCell ref="AG217:AH217"/>
    <mergeCell ref="AI217:AJ217"/>
    <mergeCell ref="AK217:AM217"/>
    <mergeCell ref="AG218:AH218"/>
    <mergeCell ref="AI218:AJ218"/>
    <mergeCell ref="AK218:AM218"/>
    <mergeCell ref="AK212:AM212"/>
    <mergeCell ref="AG213:AH213"/>
    <mergeCell ref="AI213:AJ213"/>
    <mergeCell ref="AK213:AM213"/>
    <mergeCell ref="AG214:AH214"/>
    <mergeCell ref="AI214:AJ214"/>
    <mergeCell ref="AK214:AM214"/>
    <mergeCell ref="AG215:AH215"/>
    <mergeCell ref="AI215:AJ215"/>
    <mergeCell ref="AK215:AM215"/>
    <mergeCell ref="AI209:AJ209"/>
    <mergeCell ref="AK209:AM209"/>
    <mergeCell ref="AG210:AH210"/>
    <mergeCell ref="AI210:AJ210"/>
    <mergeCell ref="AK210:AM210"/>
    <mergeCell ref="AI193:AJ193"/>
    <mergeCell ref="AK193:AM193"/>
    <mergeCell ref="AG194:AH194"/>
    <mergeCell ref="AI194:AJ194"/>
    <mergeCell ref="AK194:AM194"/>
    <mergeCell ref="AG211:AH211"/>
    <mergeCell ref="AI211:AJ211"/>
    <mergeCell ref="AK211:AM211"/>
    <mergeCell ref="AG212:AH212"/>
    <mergeCell ref="AI212:AJ212"/>
    <mergeCell ref="AE203:AF203"/>
    <mergeCell ref="AG203:AH203"/>
    <mergeCell ref="AI203:AJ203"/>
    <mergeCell ref="AK203:AL203"/>
    <mergeCell ref="AE204:AH204"/>
    <mergeCell ref="AI204:AU204"/>
    <mergeCell ref="AE205:AF205"/>
    <mergeCell ref="AG205:AH205"/>
    <mergeCell ref="AI205:AJ205"/>
    <mergeCell ref="AK205:AM205"/>
    <mergeCell ref="AN205:AO205"/>
    <mergeCell ref="AP205:AQ205"/>
    <mergeCell ref="AR205:AU205"/>
    <mergeCell ref="AG206:AH206"/>
    <mergeCell ref="AI206:AJ206"/>
    <mergeCell ref="AK206:AM206"/>
    <mergeCell ref="AN206:AO206"/>
    <mergeCell ref="AP206:AQ206"/>
    <mergeCell ref="AR206:AU206"/>
    <mergeCell ref="AE207:AU207"/>
    <mergeCell ref="AE208:AF208"/>
    <mergeCell ref="AG208:AH208"/>
    <mergeCell ref="AG188:AH188"/>
    <mergeCell ref="AI188:AJ188"/>
    <mergeCell ref="AK188:AM188"/>
    <mergeCell ref="AG189:AH189"/>
    <mergeCell ref="AI189:AJ189"/>
    <mergeCell ref="AK189:AM189"/>
    <mergeCell ref="AG198:AH198"/>
    <mergeCell ref="AI198:AJ198"/>
    <mergeCell ref="AK198:AM198"/>
    <mergeCell ref="AG199:AH199"/>
    <mergeCell ref="AI199:AJ199"/>
    <mergeCell ref="AK199:AM199"/>
    <mergeCell ref="AE200:AU200"/>
    <mergeCell ref="AE201:AU201"/>
    <mergeCell ref="AE202:AF202"/>
    <mergeCell ref="AG202:AH202"/>
    <mergeCell ref="AI202:AJ202"/>
    <mergeCell ref="AK202:AL202"/>
    <mergeCell ref="AO202:AU202"/>
    <mergeCell ref="AG195:AH195"/>
    <mergeCell ref="AI195:AJ195"/>
    <mergeCell ref="AK195:AM195"/>
    <mergeCell ref="AG196:AH196"/>
    <mergeCell ref="AI196:AJ196"/>
    <mergeCell ref="AK196:AM196"/>
    <mergeCell ref="AG197:AH197"/>
    <mergeCell ref="AI197:AJ197"/>
    <mergeCell ref="AK197:AM197"/>
    <mergeCell ref="AG192:AH192"/>
    <mergeCell ref="AI192:AJ192"/>
    <mergeCell ref="AK192:AM192"/>
    <mergeCell ref="AG193:AH193"/>
    <mergeCell ref="AE184:AF184"/>
    <mergeCell ref="AG184:AH184"/>
    <mergeCell ref="AI184:AJ184"/>
    <mergeCell ref="AK184:AM184"/>
    <mergeCell ref="AN184:AO184"/>
    <mergeCell ref="AP184:AQ184"/>
    <mergeCell ref="AR184:AU184"/>
    <mergeCell ref="AG185:AH185"/>
    <mergeCell ref="AI185:AJ185"/>
    <mergeCell ref="AK185:AM185"/>
    <mergeCell ref="AN185:AO185"/>
    <mergeCell ref="AP185:AQ185"/>
    <mergeCell ref="AR185:AU185"/>
    <mergeCell ref="AE186:AU186"/>
    <mergeCell ref="AE187:AF187"/>
    <mergeCell ref="AG187:AH187"/>
    <mergeCell ref="AI187:AJ187"/>
    <mergeCell ref="AK187:AM187"/>
    <mergeCell ref="AG178:AH178"/>
    <mergeCell ref="AI178:AJ178"/>
    <mergeCell ref="AK178:AM178"/>
    <mergeCell ref="AE179:AU179"/>
    <mergeCell ref="AE180:AU180"/>
    <mergeCell ref="AE181:AF181"/>
    <mergeCell ref="AG181:AH181"/>
    <mergeCell ref="AI181:AJ181"/>
    <mergeCell ref="AK181:AL181"/>
    <mergeCell ref="AO181:AU181"/>
    <mergeCell ref="AK191:AM191"/>
    <mergeCell ref="AO182:AU182"/>
    <mergeCell ref="AG174:AH174"/>
    <mergeCell ref="AI174:AJ174"/>
    <mergeCell ref="AK174:AM174"/>
    <mergeCell ref="AG175:AH175"/>
    <mergeCell ref="AI175:AJ175"/>
    <mergeCell ref="AK175:AM175"/>
    <mergeCell ref="AG176:AH176"/>
    <mergeCell ref="AI176:AJ176"/>
    <mergeCell ref="AK176:AM176"/>
    <mergeCell ref="AG190:AH190"/>
    <mergeCell ref="AI190:AJ190"/>
    <mergeCell ref="AK190:AM190"/>
    <mergeCell ref="AG191:AH191"/>
    <mergeCell ref="AI191:AJ191"/>
    <mergeCell ref="AE182:AF182"/>
    <mergeCell ref="AG182:AH182"/>
    <mergeCell ref="AI182:AJ182"/>
    <mergeCell ref="AK182:AL182"/>
    <mergeCell ref="AE183:AH183"/>
    <mergeCell ref="AI183:AU183"/>
    <mergeCell ref="AP164:AQ164"/>
    <mergeCell ref="AR164:AU164"/>
    <mergeCell ref="AE165:AU165"/>
    <mergeCell ref="AE166:AF166"/>
    <mergeCell ref="AG166:AH166"/>
    <mergeCell ref="AI166:AJ166"/>
    <mergeCell ref="AK166:AM166"/>
    <mergeCell ref="AG167:AH167"/>
    <mergeCell ref="AI167:AJ167"/>
    <mergeCell ref="AK167:AM167"/>
    <mergeCell ref="AG177:AH177"/>
    <mergeCell ref="AI177:AJ177"/>
    <mergeCell ref="AK177:AM177"/>
    <mergeCell ref="AK170:AM170"/>
    <mergeCell ref="AG171:AH171"/>
    <mergeCell ref="AI171:AJ171"/>
    <mergeCell ref="AK171:AM171"/>
    <mergeCell ref="AG172:AH172"/>
    <mergeCell ref="AI172:AJ172"/>
    <mergeCell ref="AK172:AM172"/>
    <mergeCell ref="AG169:AH169"/>
    <mergeCell ref="AI169:AJ169"/>
    <mergeCell ref="AK169:AM169"/>
    <mergeCell ref="AI168:AJ168"/>
    <mergeCell ref="AK168:AM168"/>
    <mergeCell ref="AK147:AM147"/>
    <mergeCell ref="AG148:AH148"/>
    <mergeCell ref="AI148:AJ148"/>
    <mergeCell ref="AK148:AM148"/>
    <mergeCell ref="AG149:AH149"/>
    <mergeCell ref="AG156:AH156"/>
    <mergeCell ref="AE159:AU159"/>
    <mergeCell ref="AG173:AH173"/>
    <mergeCell ref="AI173:AJ173"/>
    <mergeCell ref="AK173:AM173"/>
    <mergeCell ref="AG170:AH170"/>
    <mergeCell ref="AI170:AJ170"/>
    <mergeCell ref="AE161:AF161"/>
    <mergeCell ref="AG161:AH161"/>
    <mergeCell ref="AI161:AJ161"/>
    <mergeCell ref="AK161:AL161"/>
    <mergeCell ref="AE162:AH162"/>
    <mergeCell ref="AI162:AU162"/>
    <mergeCell ref="AE163:AF163"/>
    <mergeCell ref="AG163:AH163"/>
    <mergeCell ref="AI163:AJ163"/>
    <mergeCell ref="AK163:AM163"/>
    <mergeCell ref="AN163:AO163"/>
    <mergeCell ref="AK149:AM149"/>
    <mergeCell ref="AG150:AH150"/>
    <mergeCell ref="AI150:AJ150"/>
    <mergeCell ref="AK150:AM150"/>
    <mergeCell ref="AG151:AH151"/>
    <mergeCell ref="AG164:AH164"/>
    <mergeCell ref="AI164:AJ164"/>
    <mergeCell ref="AK164:AM164"/>
    <mergeCell ref="AN164:AO164"/>
    <mergeCell ref="AK152:AM152"/>
    <mergeCell ref="AG143:AH143"/>
    <mergeCell ref="AI143:AJ143"/>
    <mergeCell ref="AK143:AM143"/>
    <mergeCell ref="AN143:AO143"/>
    <mergeCell ref="AP143:AQ143"/>
    <mergeCell ref="AG168:AH168"/>
    <mergeCell ref="AE160:AF160"/>
    <mergeCell ref="AG160:AH160"/>
    <mergeCell ref="AI160:AJ160"/>
    <mergeCell ref="AK160:AL160"/>
    <mergeCell ref="AO160:AU160"/>
    <mergeCell ref="AG153:AH153"/>
    <mergeCell ref="AI153:AJ153"/>
    <mergeCell ref="AK153:AM153"/>
    <mergeCell ref="AG154:AH154"/>
    <mergeCell ref="AI154:AJ154"/>
    <mergeCell ref="AK154:AM154"/>
    <mergeCell ref="AG155:AH155"/>
    <mergeCell ref="AI155:AJ155"/>
    <mergeCell ref="AK155:AM155"/>
    <mergeCell ref="AP163:AQ163"/>
    <mergeCell ref="AR163:AU163"/>
    <mergeCell ref="AI156:AJ156"/>
    <mergeCell ref="AK156:AM156"/>
    <mergeCell ref="AG157:AH157"/>
    <mergeCell ref="AI157:AJ157"/>
    <mergeCell ref="AK157:AM157"/>
    <mergeCell ref="AI146:AJ146"/>
    <mergeCell ref="AK146:AM146"/>
    <mergeCell ref="AG147:AH147"/>
    <mergeCell ref="AI147:AJ147"/>
    <mergeCell ref="AE158:AU158"/>
    <mergeCell ref="AI149:AJ149"/>
    <mergeCell ref="AE140:AF140"/>
    <mergeCell ref="AG140:AH140"/>
    <mergeCell ref="AI140:AJ140"/>
    <mergeCell ref="AK140:AL140"/>
    <mergeCell ref="AE141:AH141"/>
    <mergeCell ref="AI141:AU141"/>
    <mergeCell ref="AE142:AF142"/>
    <mergeCell ref="AG142:AH142"/>
    <mergeCell ref="AI142:AJ142"/>
    <mergeCell ref="AK142:AM142"/>
    <mergeCell ref="AN142:AO142"/>
    <mergeCell ref="AP142:AQ142"/>
    <mergeCell ref="AR142:AU142"/>
    <mergeCell ref="AQ146:AU146"/>
    <mergeCell ref="AQ147:AU147"/>
    <mergeCell ref="AQ148:AU148"/>
    <mergeCell ref="AQ149:AU149"/>
    <mergeCell ref="AQ150:AU150"/>
    <mergeCell ref="AQ151:AU151"/>
    <mergeCell ref="AQ152:AU152"/>
    <mergeCell ref="AQ153:AU153"/>
    <mergeCell ref="AQ154:AU154"/>
    <mergeCell ref="AQ155:AU155"/>
    <mergeCell ref="AQ156:AU156"/>
    <mergeCell ref="AQ157:AU157"/>
    <mergeCell ref="AG146:AH146"/>
    <mergeCell ref="AI151:AJ151"/>
    <mergeCell ref="AK151:AM151"/>
    <mergeCell ref="AG152:AH152"/>
    <mergeCell ref="AI152:AJ152"/>
    <mergeCell ref="AG135:AH135"/>
    <mergeCell ref="AG132:AH132"/>
    <mergeCell ref="AI132:AJ132"/>
    <mergeCell ref="AK132:AM132"/>
    <mergeCell ref="AG133:AH133"/>
    <mergeCell ref="AI133:AJ133"/>
    <mergeCell ref="AK133:AM133"/>
    <mergeCell ref="AG127:AH127"/>
    <mergeCell ref="AI127:AJ127"/>
    <mergeCell ref="AK127:AM127"/>
    <mergeCell ref="AG128:AH128"/>
    <mergeCell ref="AI128:AJ128"/>
    <mergeCell ref="AK124:AM124"/>
    <mergeCell ref="AG125:AH125"/>
    <mergeCell ref="AI125:AJ125"/>
    <mergeCell ref="AK125:AM125"/>
    <mergeCell ref="AG126:AH126"/>
    <mergeCell ref="AI126:AJ126"/>
    <mergeCell ref="AK126:AM126"/>
    <mergeCell ref="AG129:AH129"/>
    <mergeCell ref="AI129:AJ129"/>
    <mergeCell ref="AK129:AM129"/>
    <mergeCell ref="AG130:AH130"/>
    <mergeCell ref="AI130:AJ130"/>
    <mergeCell ref="AK130:AM130"/>
    <mergeCell ref="AG131:AH131"/>
    <mergeCell ref="AI131:AJ131"/>
    <mergeCell ref="AK131:AM131"/>
    <mergeCell ref="AI136:AJ136"/>
    <mergeCell ref="AK136:AM136"/>
    <mergeCell ref="AE137:AU137"/>
    <mergeCell ref="AE138:AU138"/>
    <mergeCell ref="AE139:AF139"/>
    <mergeCell ref="AG139:AH139"/>
    <mergeCell ref="AI139:AJ139"/>
    <mergeCell ref="AK139:AL139"/>
    <mergeCell ref="AO139:AU139"/>
    <mergeCell ref="AK67:AM67"/>
    <mergeCell ref="AG83:AH83"/>
    <mergeCell ref="AI83:AJ83"/>
    <mergeCell ref="AK83:AM83"/>
    <mergeCell ref="AG84:AH84"/>
    <mergeCell ref="AG122:AH122"/>
    <mergeCell ref="AI122:AJ122"/>
    <mergeCell ref="AK122:AM122"/>
    <mergeCell ref="AN122:AO122"/>
    <mergeCell ref="AP122:AQ122"/>
    <mergeCell ref="AG134:AH134"/>
    <mergeCell ref="AI134:AJ134"/>
    <mergeCell ref="AE120:AH120"/>
    <mergeCell ref="AI120:AU120"/>
    <mergeCell ref="AE121:AF121"/>
    <mergeCell ref="AG121:AH121"/>
    <mergeCell ref="AI121:AJ121"/>
    <mergeCell ref="AK121:AM121"/>
    <mergeCell ref="AN121:AO121"/>
    <mergeCell ref="AP121:AQ121"/>
    <mergeCell ref="AR121:AU121"/>
    <mergeCell ref="AK134:AM134"/>
    <mergeCell ref="AK128:AM128"/>
    <mergeCell ref="AI73:AJ73"/>
    <mergeCell ref="AK73:AM73"/>
    <mergeCell ref="AG70:AH70"/>
    <mergeCell ref="AI70:AJ70"/>
    <mergeCell ref="AQ61:AU61"/>
    <mergeCell ref="AE116:AU116"/>
    <mergeCell ref="AE117:AU117"/>
    <mergeCell ref="AE118:AF118"/>
    <mergeCell ref="AG118:AH118"/>
    <mergeCell ref="AI118:AJ118"/>
    <mergeCell ref="AK118:AL118"/>
    <mergeCell ref="AO118:AU118"/>
    <mergeCell ref="AE119:AF119"/>
    <mergeCell ref="AG119:AH119"/>
    <mergeCell ref="AI119:AJ119"/>
    <mergeCell ref="AK119:AL119"/>
    <mergeCell ref="AK70:AM70"/>
    <mergeCell ref="AG71:AH71"/>
    <mergeCell ref="AI71:AJ71"/>
    <mergeCell ref="AK71:AM71"/>
    <mergeCell ref="AK63:AM63"/>
    <mergeCell ref="AG68:AH68"/>
    <mergeCell ref="AI68:AJ68"/>
    <mergeCell ref="AK68:AM68"/>
    <mergeCell ref="AG69:AH69"/>
    <mergeCell ref="AI69:AJ69"/>
    <mergeCell ref="AK69:AM69"/>
    <mergeCell ref="AG66:AH66"/>
    <mergeCell ref="AI66:AJ66"/>
    <mergeCell ref="AK66:AM66"/>
    <mergeCell ref="AG67:AH67"/>
    <mergeCell ref="AI67:AJ67"/>
    <mergeCell ref="AP59:AQ59"/>
    <mergeCell ref="AR59:AU59"/>
    <mergeCell ref="AE60:AU60"/>
    <mergeCell ref="AE61:AF61"/>
    <mergeCell ref="AG61:AH61"/>
    <mergeCell ref="AI61:AJ61"/>
    <mergeCell ref="AK61:AM61"/>
    <mergeCell ref="AG59:AH59"/>
    <mergeCell ref="AI59:AJ59"/>
    <mergeCell ref="AK59:AM59"/>
    <mergeCell ref="AN59:AO59"/>
    <mergeCell ref="AG64:AH64"/>
    <mergeCell ref="AI64:AJ64"/>
    <mergeCell ref="AK64:AM64"/>
    <mergeCell ref="AG65:AH65"/>
    <mergeCell ref="AI65:AJ65"/>
    <mergeCell ref="AK65:AM65"/>
    <mergeCell ref="AG62:AH62"/>
    <mergeCell ref="AI62:AJ62"/>
    <mergeCell ref="AK62:AM62"/>
    <mergeCell ref="AG63:AH63"/>
    <mergeCell ref="AI63:AJ63"/>
    <mergeCell ref="AE57:AH57"/>
    <mergeCell ref="AI57:AU57"/>
    <mergeCell ref="AQ48:AU48"/>
    <mergeCell ref="AQ49:AU49"/>
    <mergeCell ref="AQ50:AU50"/>
    <mergeCell ref="AQ51:AU51"/>
    <mergeCell ref="AQ52:AU52"/>
    <mergeCell ref="AE58:AF58"/>
    <mergeCell ref="AG58:AH58"/>
    <mergeCell ref="AI58:AJ58"/>
    <mergeCell ref="AK58:AM58"/>
    <mergeCell ref="AN58:AO58"/>
    <mergeCell ref="AP58:AQ58"/>
    <mergeCell ref="AR58:AU58"/>
    <mergeCell ref="AE56:AF56"/>
    <mergeCell ref="AG56:AH56"/>
    <mergeCell ref="AI56:AJ56"/>
    <mergeCell ref="AK56:AL56"/>
    <mergeCell ref="AE53:AU53"/>
    <mergeCell ref="AE54:AU54"/>
    <mergeCell ref="AE55:AF55"/>
    <mergeCell ref="AG55:AH55"/>
    <mergeCell ref="AI55:AJ55"/>
    <mergeCell ref="AK55:AL55"/>
    <mergeCell ref="AO55:AU55"/>
    <mergeCell ref="AG51:AH51"/>
    <mergeCell ref="AI51:AJ51"/>
    <mergeCell ref="AK51:AM51"/>
    <mergeCell ref="AG52:AH52"/>
    <mergeCell ref="AI52:AJ52"/>
    <mergeCell ref="AK52:AM52"/>
    <mergeCell ref="AG49:AH49"/>
    <mergeCell ref="AI49:AJ49"/>
    <mergeCell ref="AK49:AM49"/>
    <mergeCell ref="AG50:AH50"/>
    <mergeCell ref="AI50:AJ50"/>
    <mergeCell ref="AK50:AM50"/>
    <mergeCell ref="AK42:AM42"/>
    <mergeCell ref="AG47:AH47"/>
    <mergeCell ref="AI47:AJ47"/>
    <mergeCell ref="AK47:AM47"/>
    <mergeCell ref="AG48:AH48"/>
    <mergeCell ref="AI48:AJ48"/>
    <mergeCell ref="AK48:AM48"/>
    <mergeCell ref="AG45:AH45"/>
    <mergeCell ref="AI45:AJ45"/>
    <mergeCell ref="AK45:AM45"/>
    <mergeCell ref="AG46:AH46"/>
    <mergeCell ref="AI46:AJ46"/>
    <mergeCell ref="AK46:AM46"/>
    <mergeCell ref="AP38:AQ38"/>
    <mergeCell ref="AR38:AU38"/>
    <mergeCell ref="AE39:AU39"/>
    <mergeCell ref="AE40:AF40"/>
    <mergeCell ref="AG40:AH40"/>
    <mergeCell ref="AI40:AJ40"/>
    <mergeCell ref="AK40:AM40"/>
    <mergeCell ref="AG38:AH38"/>
    <mergeCell ref="AI38:AJ38"/>
    <mergeCell ref="AK38:AM38"/>
    <mergeCell ref="AN38:AO38"/>
    <mergeCell ref="AG43:AH43"/>
    <mergeCell ref="AI43:AJ43"/>
    <mergeCell ref="AK43:AM43"/>
    <mergeCell ref="AG44:AH44"/>
    <mergeCell ref="AI44:AJ44"/>
    <mergeCell ref="AK44:AM44"/>
    <mergeCell ref="AG41:AH41"/>
    <mergeCell ref="AI41:AJ41"/>
    <mergeCell ref="AK41:AM41"/>
    <mergeCell ref="AG42:AH42"/>
    <mergeCell ref="AI42:AJ42"/>
    <mergeCell ref="AE36:AH36"/>
    <mergeCell ref="AI36:AU36"/>
    <mergeCell ref="AE37:AF37"/>
    <mergeCell ref="AG37:AH37"/>
    <mergeCell ref="AI37:AJ37"/>
    <mergeCell ref="AK37:AM37"/>
    <mergeCell ref="AN37:AO37"/>
    <mergeCell ref="AP37:AQ37"/>
    <mergeCell ref="AR37:AU37"/>
    <mergeCell ref="AE35:AF35"/>
    <mergeCell ref="AG35:AH35"/>
    <mergeCell ref="AI35:AJ35"/>
    <mergeCell ref="AK35:AL35"/>
    <mergeCell ref="AE33:AU33"/>
    <mergeCell ref="AE34:AF34"/>
    <mergeCell ref="AG34:AH34"/>
    <mergeCell ref="AI34:AJ34"/>
    <mergeCell ref="AK34:AL34"/>
    <mergeCell ref="AO34:AU34"/>
    <mergeCell ref="AG31:AH31"/>
    <mergeCell ref="AI31:AJ31"/>
    <mergeCell ref="AK31:AM31"/>
    <mergeCell ref="AG29:AH29"/>
    <mergeCell ref="AI29:AJ29"/>
    <mergeCell ref="AK29:AM29"/>
    <mergeCell ref="AG30:AH30"/>
    <mergeCell ref="AI30:AJ30"/>
    <mergeCell ref="AK30:AM30"/>
    <mergeCell ref="AG27:AH27"/>
    <mergeCell ref="AI27:AJ27"/>
    <mergeCell ref="AK27:AM27"/>
    <mergeCell ref="AG28:AH28"/>
    <mergeCell ref="AI28:AJ28"/>
    <mergeCell ref="AK28:AM28"/>
    <mergeCell ref="AG25:AH25"/>
    <mergeCell ref="AI25:AJ25"/>
    <mergeCell ref="AK25:AM25"/>
    <mergeCell ref="AG26:AH26"/>
    <mergeCell ref="AI26:AJ26"/>
    <mergeCell ref="AK26:AM26"/>
    <mergeCell ref="AI20:AJ20"/>
    <mergeCell ref="AK20:AM20"/>
    <mergeCell ref="AO6:AP6"/>
    <mergeCell ref="AM7:AN7"/>
    <mergeCell ref="AO7:AP7"/>
    <mergeCell ref="AL8:AP8"/>
    <mergeCell ref="AG17:AH17"/>
    <mergeCell ref="AI17:AJ17"/>
    <mergeCell ref="AK17:AM17"/>
    <mergeCell ref="AE12:AU12"/>
    <mergeCell ref="AE18:AU18"/>
    <mergeCell ref="AE19:AF19"/>
    <mergeCell ref="AG19:AH19"/>
    <mergeCell ref="AI19:AJ19"/>
    <mergeCell ref="AK19:AM19"/>
    <mergeCell ref="AI13:AJ13"/>
    <mergeCell ref="AI14:AJ14"/>
    <mergeCell ref="AN17:AO17"/>
    <mergeCell ref="AP16:AQ16"/>
    <mergeCell ref="AQ6:AU6"/>
    <mergeCell ref="AQ7:AU8"/>
    <mergeCell ref="AE6:AL7"/>
    <mergeCell ref="AM6:AN6"/>
    <mergeCell ref="AE8:AG8"/>
    <mergeCell ref="AG16:AH16"/>
    <mergeCell ref="AI15:AU15"/>
    <mergeCell ref="AI16:AJ16"/>
    <mergeCell ref="AK16:AM16"/>
    <mergeCell ref="AE15:AH15"/>
    <mergeCell ref="AP17:AQ17"/>
    <mergeCell ref="AR16:AU16"/>
    <mergeCell ref="AR17:AU17"/>
    <mergeCell ref="AG2:AJ2"/>
    <mergeCell ref="AI4:AL4"/>
    <mergeCell ref="AE4:AH4"/>
    <mergeCell ref="AK2:AU2"/>
    <mergeCell ref="AT4:AU4"/>
    <mergeCell ref="AT5:AU5"/>
    <mergeCell ref="AO4:AQ4"/>
    <mergeCell ref="AR4:AS4"/>
    <mergeCell ref="AI5:AL5"/>
    <mergeCell ref="AO5:AQ5"/>
    <mergeCell ref="AE5:AH5"/>
    <mergeCell ref="AE14:AF14"/>
    <mergeCell ref="AE13:AF13"/>
    <mergeCell ref="AK13:AL13"/>
    <mergeCell ref="AK14:AL14"/>
    <mergeCell ref="AO13:AU13"/>
    <mergeCell ref="AE9:AU10"/>
    <mergeCell ref="AE3:AG3"/>
    <mergeCell ref="AH3:AI3"/>
    <mergeCell ref="AJ3:AU3"/>
    <mergeCell ref="AG13:AH13"/>
    <mergeCell ref="AM14:AN14"/>
    <mergeCell ref="AO14:AU14"/>
    <mergeCell ref="AK84:AM84"/>
    <mergeCell ref="AG85:AH85"/>
    <mergeCell ref="AI85:AJ85"/>
    <mergeCell ref="AK85:AM85"/>
    <mergeCell ref="AG86:AH86"/>
    <mergeCell ref="AI86:AJ86"/>
    <mergeCell ref="AK86:AM86"/>
    <mergeCell ref="AG87:AH87"/>
    <mergeCell ref="AI87:AJ87"/>
    <mergeCell ref="AK87:AM87"/>
    <mergeCell ref="AE78:AH78"/>
    <mergeCell ref="AI78:AU78"/>
    <mergeCell ref="AE79:AF79"/>
    <mergeCell ref="AG79:AH79"/>
    <mergeCell ref="AI79:AJ79"/>
    <mergeCell ref="AK79:AM79"/>
    <mergeCell ref="AN79:AO79"/>
    <mergeCell ref="AP79:AQ79"/>
    <mergeCell ref="AR79:AU79"/>
    <mergeCell ref="AG80:AH80"/>
    <mergeCell ref="AI80:AJ80"/>
    <mergeCell ref="AK80:AM80"/>
    <mergeCell ref="AN80:AO80"/>
    <mergeCell ref="AP80:AQ80"/>
    <mergeCell ref="AR80:AU80"/>
    <mergeCell ref="AE81:AU81"/>
    <mergeCell ref="AQ87:AU87"/>
    <mergeCell ref="AG88:AH88"/>
    <mergeCell ref="AI88:AJ88"/>
    <mergeCell ref="AK88:AM88"/>
    <mergeCell ref="AG89:AH89"/>
    <mergeCell ref="AI89:AJ89"/>
    <mergeCell ref="AK89:AM89"/>
    <mergeCell ref="AG90:AH90"/>
    <mergeCell ref="AI90:AJ90"/>
    <mergeCell ref="AK90:AM90"/>
    <mergeCell ref="AG91:AH91"/>
    <mergeCell ref="AI91:AJ91"/>
    <mergeCell ref="AK91:AM91"/>
    <mergeCell ref="AG92:AH92"/>
    <mergeCell ref="AI92:AJ92"/>
    <mergeCell ref="AK92:AM92"/>
    <mergeCell ref="AG93:AH93"/>
    <mergeCell ref="AI93:AJ93"/>
    <mergeCell ref="AK93:AM93"/>
    <mergeCell ref="AI107:AJ107"/>
    <mergeCell ref="AK107:AM107"/>
    <mergeCell ref="AI97:AJ97"/>
    <mergeCell ref="AK97:AL97"/>
    <mergeCell ref="AO97:AU97"/>
    <mergeCell ref="AE98:AF98"/>
    <mergeCell ref="AG98:AH98"/>
    <mergeCell ref="AI98:AJ98"/>
    <mergeCell ref="AK98:AL98"/>
    <mergeCell ref="AE99:AH99"/>
    <mergeCell ref="AI99:AU99"/>
    <mergeCell ref="AG97:AH97"/>
    <mergeCell ref="AE100:AF100"/>
    <mergeCell ref="AG100:AH100"/>
    <mergeCell ref="AI100:AJ100"/>
    <mergeCell ref="AK100:AM100"/>
    <mergeCell ref="AN100:AO100"/>
    <mergeCell ref="AP100:AQ100"/>
    <mergeCell ref="AR100:AU100"/>
    <mergeCell ref="AG101:AH101"/>
    <mergeCell ref="AI101:AJ101"/>
    <mergeCell ref="AK101:AM101"/>
    <mergeCell ref="AX5:BA6"/>
    <mergeCell ref="AX2:AY3"/>
    <mergeCell ref="AG108:AH108"/>
    <mergeCell ref="AI108:AJ108"/>
    <mergeCell ref="AK108:AM108"/>
    <mergeCell ref="AG109:AH109"/>
    <mergeCell ref="AI109:AJ109"/>
    <mergeCell ref="AK109:AM109"/>
    <mergeCell ref="AG110:AH110"/>
    <mergeCell ref="AI110:AJ110"/>
    <mergeCell ref="AK110:AM110"/>
    <mergeCell ref="AQ24:AU24"/>
    <mergeCell ref="AQ25:AU25"/>
    <mergeCell ref="AQ26:AU26"/>
    <mergeCell ref="AQ27:AU27"/>
    <mergeCell ref="AQ28:AU28"/>
    <mergeCell ref="AQ29:AU29"/>
    <mergeCell ref="AQ30:AU30"/>
    <mergeCell ref="AQ31:AU31"/>
    <mergeCell ref="AQ62:AU62"/>
    <mergeCell ref="AQ63:AU63"/>
    <mergeCell ref="AQ64:AU64"/>
    <mergeCell ref="AQ65:AU65"/>
    <mergeCell ref="AQ66:AU66"/>
    <mergeCell ref="AG104:AH104"/>
    <mergeCell ref="AI104:AJ104"/>
    <mergeCell ref="AK104:AM104"/>
    <mergeCell ref="AG105:AH105"/>
    <mergeCell ref="AI105:AJ105"/>
    <mergeCell ref="AK105:AM105"/>
    <mergeCell ref="AG106:AH106"/>
    <mergeCell ref="AI106:AJ106"/>
    <mergeCell ref="AK114:AM114"/>
    <mergeCell ref="AG115:AH115"/>
    <mergeCell ref="AI115:AJ115"/>
    <mergeCell ref="AK115:AM115"/>
    <mergeCell ref="AG111:AH111"/>
    <mergeCell ref="AI111:AJ111"/>
    <mergeCell ref="AK111:AM111"/>
    <mergeCell ref="AG112:AH112"/>
    <mergeCell ref="AI112:AJ112"/>
    <mergeCell ref="AK112:AM112"/>
    <mergeCell ref="AG113:AH113"/>
    <mergeCell ref="AI113:AJ113"/>
    <mergeCell ref="AK113:AM113"/>
    <mergeCell ref="AG94:AH94"/>
    <mergeCell ref="AI94:AJ94"/>
    <mergeCell ref="AK94:AM94"/>
    <mergeCell ref="AE95:AU95"/>
    <mergeCell ref="AE96:AU96"/>
    <mergeCell ref="AE97:AF97"/>
    <mergeCell ref="AQ113:AU113"/>
    <mergeCell ref="AQ114:AU114"/>
    <mergeCell ref="AQ115:AU115"/>
    <mergeCell ref="AN101:AO101"/>
    <mergeCell ref="AP101:AQ101"/>
    <mergeCell ref="AR101:AU101"/>
    <mergeCell ref="AE102:AU102"/>
    <mergeCell ref="AE103:AF103"/>
    <mergeCell ref="AG103:AH103"/>
    <mergeCell ref="AI103:AJ103"/>
    <mergeCell ref="AK103:AM103"/>
    <mergeCell ref="AK106:AM106"/>
    <mergeCell ref="AG107:AH107"/>
    <mergeCell ref="AE1:AU1"/>
    <mergeCell ref="AQ40:AU40"/>
    <mergeCell ref="AQ41:AU41"/>
    <mergeCell ref="AQ42:AU42"/>
    <mergeCell ref="AQ43:AU43"/>
    <mergeCell ref="AQ44:AU44"/>
    <mergeCell ref="AQ45:AU45"/>
    <mergeCell ref="AQ46:AU46"/>
    <mergeCell ref="AQ47:AU47"/>
    <mergeCell ref="AE16:AF16"/>
    <mergeCell ref="AN16:AO16"/>
    <mergeCell ref="AG14:AH14"/>
    <mergeCell ref="AG23:AH23"/>
    <mergeCell ref="AI23:AJ23"/>
    <mergeCell ref="AK23:AM23"/>
    <mergeCell ref="AG24:AH24"/>
    <mergeCell ref="AI24:AJ24"/>
    <mergeCell ref="AK24:AM24"/>
    <mergeCell ref="AG21:AH21"/>
    <mergeCell ref="AI21:AJ21"/>
    <mergeCell ref="AK21:AM21"/>
    <mergeCell ref="AG22:AH22"/>
    <mergeCell ref="AI22:AJ22"/>
    <mergeCell ref="AK22:AM22"/>
    <mergeCell ref="AG20:AH20"/>
    <mergeCell ref="AQ19:AU19"/>
    <mergeCell ref="AQ20:AU20"/>
    <mergeCell ref="AQ21:AU21"/>
    <mergeCell ref="AQ22:AU22"/>
    <mergeCell ref="AQ23:AU23"/>
    <mergeCell ref="AR5:AS5"/>
    <mergeCell ref="AE2:AF2"/>
    <mergeCell ref="AQ67:AU67"/>
    <mergeCell ref="AQ68:AU68"/>
    <mergeCell ref="AQ69:AU69"/>
    <mergeCell ref="AQ70:AU70"/>
    <mergeCell ref="AQ71:AU71"/>
    <mergeCell ref="AQ72:AU72"/>
    <mergeCell ref="AQ73:AU73"/>
    <mergeCell ref="AQ82:AU82"/>
    <mergeCell ref="AQ83:AU83"/>
    <mergeCell ref="AQ84:AU84"/>
    <mergeCell ref="AQ85:AU85"/>
    <mergeCell ref="AQ86:AU86"/>
    <mergeCell ref="AE74:AU74"/>
    <mergeCell ref="AE75:AU75"/>
    <mergeCell ref="AE76:AF76"/>
    <mergeCell ref="AG76:AH76"/>
    <mergeCell ref="AI76:AJ76"/>
    <mergeCell ref="AK76:AL76"/>
    <mergeCell ref="AO76:AU76"/>
    <mergeCell ref="AE77:AF77"/>
    <mergeCell ref="AG77:AH77"/>
    <mergeCell ref="AI77:AJ77"/>
    <mergeCell ref="AK77:AL77"/>
    <mergeCell ref="AG72:AH72"/>
    <mergeCell ref="AI72:AJ72"/>
    <mergeCell ref="AK72:AM72"/>
    <mergeCell ref="AG73:AH73"/>
    <mergeCell ref="AE82:AF82"/>
    <mergeCell ref="AG82:AH82"/>
    <mergeCell ref="AI82:AJ82"/>
    <mergeCell ref="AK82:AM82"/>
    <mergeCell ref="AI84:AJ84"/>
    <mergeCell ref="AE123:AU123"/>
    <mergeCell ref="AE124:AF124"/>
    <mergeCell ref="AG124:AH124"/>
    <mergeCell ref="AI124:AJ124"/>
    <mergeCell ref="AI135:AJ135"/>
    <mergeCell ref="AK135:AM135"/>
    <mergeCell ref="AG136:AH136"/>
    <mergeCell ref="AR143:AU143"/>
    <mergeCell ref="AE144:AU144"/>
    <mergeCell ref="AE145:AF145"/>
    <mergeCell ref="AG145:AH145"/>
    <mergeCell ref="AI145:AJ145"/>
    <mergeCell ref="AK145:AM145"/>
    <mergeCell ref="AQ88:AU88"/>
    <mergeCell ref="AQ89:AU89"/>
    <mergeCell ref="AQ90:AU90"/>
    <mergeCell ref="AQ91:AU91"/>
    <mergeCell ref="AQ92:AU92"/>
    <mergeCell ref="AQ93:AU93"/>
    <mergeCell ref="AQ94:AU94"/>
    <mergeCell ref="AQ103:AU103"/>
    <mergeCell ref="AQ104:AU104"/>
    <mergeCell ref="AQ105:AU105"/>
    <mergeCell ref="AQ106:AU106"/>
    <mergeCell ref="AQ107:AU107"/>
    <mergeCell ref="AQ108:AU108"/>
    <mergeCell ref="AQ109:AU109"/>
    <mergeCell ref="AQ110:AU110"/>
    <mergeCell ref="AQ111:AU111"/>
    <mergeCell ref="AQ112:AU112"/>
    <mergeCell ref="AG114:AH114"/>
    <mergeCell ref="AI114:AJ114"/>
    <mergeCell ref="AM119:AN119"/>
    <mergeCell ref="AQ166:AU166"/>
    <mergeCell ref="AQ167:AU167"/>
    <mergeCell ref="AQ168:AU168"/>
    <mergeCell ref="AQ169:AU169"/>
    <mergeCell ref="AQ170:AU170"/>
    <mergeCell ref="AQ171:AU171"/>
    <mergeCell ref="AQ172:AU172"/>
    <mergeCell ref="AQ173:AU173"/>
    <mergeCell ref="AQ174:AU174"/>
    <mergeCell ref="AQ175:AU175"/>
    <mergeCell ref="AQ176:AU176"/>
    <mergeCell ref="AQ177:AU177"/>
    <mergeCell ref="AQ178:AU178"/>
    <mergeCell ref="AQ187:AU187"/>
    <mergeCell ref="AQ188:AU188"/>
    <mergeCell ref="AQ189:AU189"/>
    <mergeCell ref="AQ124:AU124"/>
    <mergeCell ref="AQ125:AU125"/>
    <mergeCell ref="AQ126:AU126"/>
    <mergeCell ref="AQ127:AU127"/>
    <mergeCell ref="AQ128:AU128"/>
    <mergeCell ref="AQ129:AU129"/>
    <mergeCell ref="AQ130:AU130"/>
    <mergeCell ref="AQ131:AU131"/>
    <mergeCell ref="AQ132:AU132"/>
    <mergeCell ref="AQ133:AU133"/>
    <mergeCell ref="AQ134:AU134"/>
    <mergeCell ref="AQ135:AU135"/>
    <mergeCell ref="AQ136:AU136"/>
    <mergeCell ref="AQ145:AU145"/>
    <mergeCell ref="AR122:AU122"/>
    <mergeCell ref="AQ190:AU190"/>
    <mergeCell ref="AQ191:AU191"/>
    <mergeCell ref="AQ192:AU192"/>
    <mergeCell ref="AQ193:AU193"/>
    <mergeCell ref="AQ194:AU194"/>
    <mergeCell ref="AQ195:AU195"/>
    <mergeCell ref="AQ196:AU196"/>
    <mergeCell ref="AQ197:AU197"/>
    <mergeCell ref="AQ198:AU198"/>
    <mergeCell ref="AQ199:AU199"/>
    <mergeCell ref="AQ208:AU208"/>
    <mergeCell ref="AQ209:AU209"/>
    <mergeCell ref="AQ210:AU210"/>
    <mergeCell ref="AQ211:AU211"/>
    <mergeCell ref="AQ212:AU212"/>
    <mergeCell ref="AQ213:AU213"/>
    <mergeCell ref="AQ214:AU214"/>
    <mergeCell ref="AQ215:AU215"/>
    <mergeCell ref="AQ216:AU216"/>
    <mergeCell ref="AQ217:AU217"/>
    <mergeCell ref="AQ218:AU218"/>
    <mergeCell ref="AQ219:AU219"/>
    <mergeCell ref="AQ220:AU220"/>
    <mergeCell ref="AQ229:AU229"/>
    <mergeCell ref="AQ230:AU230"/>
    <mergeCell ref="AQ231:AU231"/>
    <mergeCell ref="AQ232:AU232"/>
    <mergeCell ref="AQ233:AU233"/>
    <mergeCell ref="AQ234:AU234"/>
    <mergeCell ref="AQ235:AU235"/>
    <mergeCell ref="AQ236:AU236"/>
    <mergeCell ref="AQ237:AU237"/>
    <mergeCell ref="AQ238:AU238"/>
    <mergeCell ref="AQ239:AU239"/>
    <mergeCell ref="AQ240:AU240"/>
    <mergeCell ref="AQ250:AU250"/>
    <mergeCell ref="AQ251:AU251"/>
    <mergeCell ref="AQ252:AU252"/>
    <mergeCell ref="AQ253:AU253"/>
    <mergeCell ref="AQ254:AU254"/>
    <mergeCell ref="AQ255:AU255"/>
    <mergeCell ref="AQ256:AU256"/>
    <mergeCell ref="AQ257:AU257"/>
    <mergeCell ref="AQ258:AU258"/>
    <mergeCell ref="AQ259:AU259"/>
    <mergeCell ref="AQ260:AU260"/>
    <mergeCell ref="AQ261:AU261"/>
    <mergeCell ref="AQ262:AU262"/>
    <mergeCell ref="AQ271:AU271"/>
    <mergeCell ref="AQ272:AU272"/>
    <mergeCell ref="AQ273:AU273"/>
    <mergeCell ref="AQ274:AU274"/>
    <mergeCell ref="AQ275:AU275"/>
    <mergeCell ref="AQ276:AU276"/>
    <mergeCell ref="AQ277:AU277"/>
    <mergeCell ref="AQ278:AU278"/>
    <mergeCell ref="AQ279:AU279"/>
    <mergeCell ref="AQ280:AU280"/>
    <mergeCell ref="AQ281:AU281"/>
    <mergeCell ref="AQ282:AU282"/>
    <mergeCell ref="AQ283:AU283"/>
    <mergeCell ref="AQ292:AU292"/>
    <mergeCell ref="AQ293:AU293"/>
    <mergeCell ref="AQ294:AU294"/>
    <mergeCell ref="AQ295:AU295"/>
    <mergeCell ref="AQ296:AU296"/>
    <mergeCell ref="AQ297:AU297"/>
    <mergeCell ref="AQ298:AU298"/>
    <mergeCell ref="AE284:AU284"/>
    <mergeCell ref="AE285:AU285"/>
    <mergeCell ref="AE286:AF286"/>
    <mergeCell ref="AG286:AH286"/>
    <mergeCell ref="AI286:AJ286"/>
    <mergeCell ref="AK286:AL286"/>
    <mergeCell ref="AO286:AU286"/>
    <mergeCell ref="AK283:AM283"/>
    <mergeCell ref="AI283:AJ283"/>
    <mergeCell ref="AG283:AH283"/>
    <mergeCell ref="AK282:AM282"/>
    <mergeCell ref="AI282:AJ282"/>
    <mergeCell ref="AG282:AH282"/>
    <mergeCell ref="AK281:AM281"/>
    <mergeCell ref="AI281:AJ281"/>
    <mergeCell ref="AQ358:AU358"/>
    <mergeCell ref="AQ359:AU359"/>
    <mergeCell ref="AQ360:AU360"/>
    <mergeCell ref="AQ361:AU361"/>
    <mergeCell ref="AQ362:AU362"/>
    <mergeCell ref="AQ363:AU363"/>
    <mergeCell ref="AQ364:AU364"/>
    <mergeCell ref="AQ365:AU365"/>
    <mergeCell ref="AQ366:AU366"/>
    <mergeCell ref="AQ367:AU367"/>
    <mergeCell ref="AQ376:AU376"/>
    <mergeCell ref="AQ377:AU377"/>
    <mergeCell ref="AQ378:AU378"/>
    <mergeCell ref="AQ379:AU379"/>
    <mergeCell ref="AQ380:AU380"/>
    <mergeCell ref="AQ381:AU381"/>
    <mergeCell ref="AQ382:AU382"/>
    <mergeCell ref="AP374:AQ374"/>
    <mergeCell ref="AR374:AU374"/>
    <mergeCell ref="AE375:AU375"/>
    <mergeCell ref="AE376:AF376"/>
    <mergeCell ref="AG376:AH376"/>
    <mergeCell ref="AI376:AJ376"/>
    <mergeCell ref="AK376:AM376"/>
    <mergeCell ref="AG377:AH377"/>
    <mergeCell ref="AI377:AJ377"/>
    <mergeCell ref="AK377:AM377"/>
    <mergeCell ref="AG378:AH378"/>
    <mergeCell ref="AI378:AJ378"/>
    <mergeCell ref="AK378:AM378"/>
    <mergeCell ref="AG379:AH379"/>
    <mergeCell ref="AI379:AJ379"/>
    <mergeCell ref="AQ383:AU383"/>
    <mergeCell ref="AQ384:AU384"/>
    <mergeCell ref="AQ385:AU385"/>
    <mergeCell ref="AQ386:AU386"/>
    <mergeCell ref="AQ387:AU387"/>
    <mergeCell ref="AQ388:AU388"/>
    <mergeCell ref="AQ397:AU397"/>
    <mergeCell ref="AQ398:AU398"/>
    <mergeCell ref="AQ399:AU399"/>
    <mergeCell ref="AQ400:AU400"/>
    <mergeCell ref="AQ401:AU401"/>
    <mergeCell ref="AQ402:AU402"/>
    <mergeCell ref="AQ403:AU403"/>
    <mergeCell ref="AQ404:AU404"/>
    <mergeCell ref="AQ405:AU405"/>
    <mergeCell ref="AQ406:AU406"/>
    <mergeCell ref="AQ407:AU407"/>
  </mergeCells>
  <phoneticPr fontId="6" type="noConversion"/>
  <conditionalFormatting sqref="AI17:AJ17">
    <cfRule type="cellIs" dxfId="39" priority="44" operator="equal">
      <formula>0</formula>
    </cfRule>
  </conditionalFormatting>
  <conditionalFormatting sqref="AI20:AJ31">
    <cfRule type="cellIs" dxfId="38" priority="43" operator="equal">
      <formula>0</formula>
    </cfRule>
  </conditionalFormatting>
  <conditionalFormatting sqref="AI41:AJ52">
    <cfRule type="cellIs" dxfId="37" priority="38" operator="equal">
      <formula>0</formula>
    </cfRule>
  </conditionalFormatting>
  <conditionalFormatting sqref="AI38:AJ38">
    <cfRule type="cellIs" dxfId="36" priority="37" operator="equal">
      <formula>0</formula>
    </cfRule>
  </conditionalFormatting>
  <conditionalFormatting sqref="AI62:AJ73">
    <cfRule type="cellIs" dxfId="35" priority="36" operator="equal">
      <formula>0</formula>
    </cfRule>
  </conditionalFormatting>
  <conditionalFormatting sqref="AI59:AJ59">
    <cfRule type="cellIs" dxfId="34" priority="35" operator="equal">
      <formula>0</formula>
    </cfRule>
  </conditionalFormatting>
  <conditionalFormatting sqref="AI83:AJ94">
    <cfRule type="cellIs" dxfId="33" priority="34" operator="equal">
      <formula>0</formula>
    </cfRule>
  </conditionalFormatting>
  <conditionalFormatting sqref="AI80:AJ80">
    <cfRule type="cellIs" dxfId="32" priority="33" operator="equal">
      <formula>0</formula>
    </cfRule>
  </conditionalFormatting>
  <conditionalFormatting sqref="AI104:AJ115">
    <cfRule type="cellIs" dxfId="31" priority="32" operator="equal">
      <formula>0</formula>
    </cfRule>
  </conditionalFormatting>
  <conditionalFormatting sqref="AI101:AJ101">
    <cfRule type="cellIs" dxfId="30" priority="31" operator="equal">
      <formula>0</formula>
    </cfRule>
  </conditionalFormatting>
  <conditionalFormatting sqref="AI125:AJ136">
    <cfRule type="cellIs" dxfId="29" priority="30" operator="equal">
      <formula>0</formula>
    </cfRule>
  </conditionalFormatting>
  <conditionalFormatting sqref="AI122:AJ122">
    <cfRule type="cellIs" dxfId="28" priority="29" operator="equal">
      <formula>0</formula>
    </cfRule>
  </conditionalFormatting>
  <conditionalFormatting sqref="AI146:AJ157">
    <cfRule type="cellIs" dxfId="27" priority="28" operator="equal">
      <formula>0</formula>
    </cfRule>
  </conditionalFormatting>
  <conditionalFormatting sqref="AI143:AJ143">
    <cfRule type="cellIs" dxfId="26" priority="27" operator="equal">
      <formula>0</formula>
    </cfRule>
  </conditionalFormatting>
  <conditionalFormatting sqref="AI167:AJ178">
    <cfRule type="cellIs" dxfId="25" priority="26" operator="equal">
      <formula>0</formula>
    </cfRule>
  </conditionalFormatting>
  <conditionalFormatting sqref="AI164:AJ164">
    <cfRule type="cellIs" dxfId="24" priority="25" operator="equal">
      <formula>0</formula>
    </cfRule>
  </conditionalFormatting>
  <conditionalFormatting sqref="AI188:AJ199">
    <cfRule type="cellIs" dxfId="23" priority="24" operator="equal">
      <formula>0</formula>
    </cfRule>
  </conditionalFormatting>
  <conditionalFormatting sqref="AI185:AJ185">
    <cfRule type="cellIs" dxfId="22" priority="23" operator="equal">
      <formula>0</formula>
    </cfRule>
  </conditionalFormatting>
  <conditionalFormatting sqref="AI209:AJ220">
    <cfRule type="cellIs" dxfId="21" priority="22" operator="equal">
      <formula>0</formula>
    </cfRule>
  </conditionalFormatting>
  <conditionalFormatting sqref="AI206:AJ206">
    <cfRule type="cellIs" dxfId="20" priority="21" operator="equal">
      <formula>0</formula>
    </cfRule>
  </conditionalFormatting>
  <conditionalFormatting sqref="AI230:AJ241">
    <cfRule type="cellIs" dxfId="19" priority="20" operator="equal">
      <formula>0</formula>
    </cfRule>
  </conditionalFormatting>
  <conditionalFormatting sqref="AI227:AJ227">
    <cfRule type="cellIs" dxfId="18" priority="19" operator="equal">
      <formula>0</formula>
    </cfRule>
  </conditionalFormatting>
  <conditionalFormatting sqref="AI251:AJ262">
    <cfRule type="cellIs" dxfId="17" priority="18" operator="equal">
      <formula>0</formula>
    </cfRule>
  </conditionalFormatting>
  <conditionalFormatting sqref="AI248:AJ248">
    <cfRule type="cellIs" dxfId="16" priority="17" operator="equal">
      <formula>0</formula>
    </cfRule>
  </conditionalFormatting>
  <conditionalFormatting sqref="AI272:AJ283">
    <cfRule type="cellIs" dxfId="15" priority="16" operator="equal">
      <formula>0</formula>
    </cfRule>
  </conditionalFormatting>
  <conditionalFormatting sqref="AI269:AJ269">
    <cfRule type="cellIs" dxfId="14" priority="15" operator="equal">
      <formula>0</formula>
    </cfRule>
  </conditionalFormatting>
  <conditionalFormatting sqref="AI293:AJ304">
    <cfRule type="cellIs" dxfId="13" priority="14" operator="equal">
      <formula>0</formula>
    </cfRule>
  </conditionalFormatting>
  <conditionalFormatting sqref="AI290:AJ290">
    <cfRule type="cellIs" dxfId="12" priority="13" operator="equal">
      <formula>0</formula>
    </cfRule>
  </conditionalFormatting>
  <conditionalFormatting sqref="AI314:AJ325">
    <cfRule type="cellIs" dxfId="11" priority="12" operator="equal">
      <formula>0</formula>
    </cfRule>
  </conditionalFormatting>
  <conditionalFormatting sqref="AI311:AJ311">
    <cfRule type="cellIs" dxfId="10" priority="11" operator="equal">
      <formula>0</formula>
    </cfRule>
  </conditionalFormatting>
  <conditionalFormatting sqref="AI335:AJ346">
    <cfRule type="cellIs" dxfId="9" priority="10" operator="equal">
      <formula>0</formula>
    </cfRule>
  </conditionalFormatting>
  <conditionalFormatting sqref="AI332:AJ332">
    <cfRule type="cellIs" dxfId="8" priority="9" operator="equal">
      <formula>0</formula>
    </cfRule>
  </conditionalFormatting>
  <conditionalFormatting sqref="AI356:AJ367">
    <cfRule type="cellIs" dxfId="7" priority="8" operator="equal">
      <formula>0</formula>
    </cfRule>
  </conditionalFormatting>
  <conditionalFormatting sqref="AI353:AJ353">
    <cfRule type="cellIs" dxfId="6" priority="7" operator="equal">
      <formula>0</formula>
    </cfRule>
  </conditionalFormatting>
  <conditionalFormatting sqref="AI377:AJ388">
    <cfRule type="cellIs" dxfId="5" priority="6" operator="equal">
      <formula>0</formula>
    </cfRule>
  </conditionalFormatting>
  <conditionalFormatting sqref="AI374:AJ374">
    <cfRule type="cellIs" dxfId="4" priority="5" operator="equal">
      <formula>0</formula>
    </cfRule>
  </conditionalFormatting>
  <conditionalFormatting sqref="AI398:AJ409">
    <cfRule type="cellIs" dxfId="3" priority="4" operator="equal">
      <formula>0</formula>
    </cfRule>
  </conditionalFormatting>
  <conditionalFormatting sqref="AI395:AJ395">
    <cfRule type="cellIs" dxfId="2" priority="3" operator="equal">
      <formula>0</formula>
    </cfRule>
  </conditionalFormatting>
  <conditionalFormatting sqref="AI419:AJ430">
    <cfRule type="cellIs" dxfId="1" priority="2" operator="equal">
      <formula>0</formula>
    </cfRule>
  </conditionalFormatting>
  <conditionalFormatting sqref="AI416:AJ416">
    <cfRule type="cellIs" dxfId="0" priority="1" operator="equal">
      <formula>0</formula>
    </cfRule>
  </conditionalFormatting>
  <dataValidations count="6">
    <dataValidation type="list" allowBlank="1" showInputMessage="1" showErrorMessage="1" sqref="AG2:AJ2" xr:uid="{2C2C166B-34A7-47C2-B024-367C293649FC}">
      <formula1>Vereniging</formula1>
    </dataValidation>
    <dataValidation type="list" allowBlank="1" showInputMessage="1" showErrorMessage="1" sqref="AE14 AE35 AE56 AE77 AE98 AE119 AE140 AE161 AE182 AE203 AE224 AE245 AE266 AE287 AE308 AE329 AE350 AE371 AE392 AE413" xr:uid="{004EF183-BEAA-45C0-8D2D-AB5F6630AC41}">
      <formula1>Klasse</formula1>
    </dataValidation>
    <dataValidation type="list" allowBlank="1" sqref="AK392 AM392 AK14 AK350 AK35 AK56 AK77 AK98 AK119 AK140 AK161 AK182 AK203 AK224 AK245 AK266 AK287 AK308 AK329 AM350 AK371 AM14 AM371 AH8:AK8 AM35 AM56 AM77 AM224 AM98 AM119 AM140 AM161 AM182 AM203 AM245 AM266 AM287 AM308 AM329 AK413 AM413" xr:uid="{361FCA26-02CE-4395-9413-93811A3B61E3}">
      <formula1>Speeldag</formula1>
    </dataValidation>
    <dataValidation type="list" allowBlank="1" showInputMessage="1" showErrorMessage="1" sqref="AG14:AH14 AG35:AH35 AG56:AH56 AG77:AH77 AG98:AH98 AG119:AH119 AG140:AH140 AG161:AH161 AG182:AH182 AG203:AH203 AG224:AH224 AG245:AH245 AG266:AH266 AG287:AH287 AG308:AH308 AG329:AH329 AG350:AH350 AG371:AH371 AG392:AH392 AG413:AH413" xr:uid="{65917C84-5A56-4BA3-BFF8-8527BF799441}">
      <formula1>Teamnr</formula1>
    </dataValidation>
    <dataValidation type="list" allowBlank="1" showInputMessage="1" showErrorMessage="1" sqref="AP20:AP31 AP398:AP409 AP209:AP220 AP41:AP52 AP62:AP73 AP83:AP94 AP104:AP115 AP146:AP157 AP125:AP136 AP167:AP178 AP188:AP199 AP251:AP262 AP272:AP283 AP293:AP304 AP314:AP325 AP335:AP346 AP356:AP367 AP377:AP388 AP230:AP241 AP419:AP430" xr:uid="{482BB7B0-80F0-4BAF-BB06-7F8D0D293FB2}">
      <formula1>Reserve</formula1>
    </dataValidation>
    <dataValidation type="list" allowBlank="1" showInputMessage="1" showErrorMessage="1" sqref="AH3:AI3" xr:uid="{34E5680C-B2A7-4032-8049-B1A3CFF2E7EA}">
      <formula1>Team_naam</formula1>
    </dataValidation>
  </dataValidations>
  <hyperlinks>
    <hyperlink ref="AX2" location="Uitleg!A1" display="Naar Uitleg" xr:uid="{4020C082-06E3-4939-A2FE-3F727CDCE124}"/>
    <hyperlink ref="AX5:AZ6" location="'Ledenbestand KNBB'!A1" display="Naar Ledenbestand" xr:uid="{8E9A81C2-923D-42B7-B1A8-A9B783629842}"/>
    <hyperlink ref="AX5:BA6" location="'Ledenbestand KNBB'!A1" display="Naar Ledenbestand" xr:uid="{DC7895EC-B848-4F7D-AB8D-71784B90D2C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/>
  <dimension ref="A1:AK916"/>
  <sheetViews>
    <sheetView workbookViewId="0">
      <pane ySplit="3" topLeftCell="A4" activePane="bottomLeft" state="frozen"/>
      <selection pane="bottomLeft" activeCell="G12" sqref="G12"/>
    </sheetView>
  </sheetViews>
  <sheetFormatPr defaultRowHeight="12.75" x14ac:dyDescent="0.2"/>
  <cols>
    <col min="2" max="2" width="21.7109375" bestFit="1" customWidth="1"/>
    <col min="4" max="4" width="10.140625" bestFit="1" customWidth="1"/>
    <col min="6" max="6" width="15.140625" customWidth="1"/>
    <col min="11" max="11" width="12.7109375" hidden="1" customWidth="1"/>
    <col min="12" max="12" width="29.7109375" hidden="1" customWidth="1"/>
    <col min="13" max="14" width="0" hidden="1" customWidth="1"/>
    <col min="15" max="16" width="8.85546875" hidden="1" customWidth="1"/>
    <col min="17" max="17" width="25.85546875" hidden="1" customWidth="1"/>
    <col min="18" max="18" width="11.140625" hidden="1" customWidth="1"/>
    <col min="19" max="19" width="32.140625" hidden="1" customWidth="1"/>
    <col min="20" max="20" width="21.7109375" hidden="1" customWidth="1"/>
    <col min="21" max="22" width="8.85546875" hidden="1" customWidth="1"/>
    <col min="23" max="23" width="18.140625" hidden="1" customWidth="1"/>
    <col min="24" max="24" width="11.7109375" hidden="1" customWidth="1"/>
    <col min="25" max="25" width="10.7109375" bestFit="1" customWidth="1"/>
    <col min="26" max="26" width="14.28515625" bestFit="1" customWidth="1"/>
    <col min="28" max="28" width="15.140625" bestFit="1" customWidth="1"/>
    <col min="29" max="29" width="10.28515625" bestFit="1" customWidth="1"/>
    <col min="30" max="30" width="22.7109375" bestFit="1" customWidth="1"/>
    <col min="31" max="31" width="8.85546875" style="4"/>
    <col min="32" max="32" width="15.5703125" bestFit="1" customWidth="1"/>
    <col min="33" max="33" width="11.85546875" bestFit="1" customWidth="1"/>
    <col min="34" max="34" width="11.28515625" bestFit="1" customWidth="1"/>
    <col min="35" max="35" width="37.7109375" customWidth="1"/>
    <col min="36" max="36" width="14" bestFit="1" customWidth="1"/>
    <col min="37" max="37" width="17.85546875" bestFit="1" customWidth="1"/>
  </cols>
  <sheetData>
    <row r="1" spans="1:37" ht="26.25" x14ac:dyDescent="0.4">
      <c r="A1" s="1" t="s">
        <v>0</v>
      </c>
      <c r="Q1" s="3"/>
    </row>
    <row r="3" spans="1:37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6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6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2" t="s">
        <v>28</v>
      </c>
      <c r="AC3" s="2" t="s">
        <v>29</v>
      </c>
      <c r="AD3" s="2" t="s">
        <v>30</v>
      </c>
      <c r="AE3" s="5" t="s">
        <v>31</v>
      </c>
      <c r="AF3" s="2" t="s">
        <v>32</v>
      </c>
      <c r="AG3" s="2" t="s">
        <v>33</v>
      </c>
      <c r="AH3" s="2" t="s">
        <v>34</v>
      </c>
      <c r="AI3" s="2" t="s">
        <v>35</v>
      </c>
      <c r="AJ3" s="2" t="s">
        <v>36</v>
      </c>
      <c r="AK3" s="2" t="s">
        <v>37</v>
      </c>
    </row>
    <row r="4" spans="1:37" x14ac:dyDescent="0.2">
      <c r="A4">
        <v>5594</v>
      </c>
      <c r="B4" s="3" t="s">
        <v>1224</v>
      </c>
      <c r="C4" t="s">
        <v>548</v>
      </c>
      <c r="D4" t="s">
        <v>39</v>
      </c>
      <c r="E4">
        <v>63051</v>
      </c>
      <c r="F4" t="s">
        <v>721</v>
      </c>
      <c r="G4">
        <v>130987</v>
      </c>
      <c r="H4" t="s">
        <v>722</v>
      </c>
      <c r="J4" t="s">
        <v>723</v>
      </c>
      <c r="K4" t="s">
        <v>724</v>
      </c>
      <c r="L4" t="s">
        <v>725</v>
      </c>
      <c r="M4" t="s">
        <v>124</v>
      </c>
      <c r="N4" t="s">
        <v>46</v>
      </c>
      <c r="O4" t="s">
        <v>255</v>
      </c>
      <c r="P4">
        <v>11601</v>
      </c>
      <c r="Q4" t="s">
        <v>726</v>
      </c>
      <c r="R4">
        <v>22108</v>
      </c>
      <c r="S4" t="s">
        <v>1174</v>
      </c>
      <c r="T4" t="s">
        <v>727</v>
      </c>
      <c r="U4" t="s">
        <v>728</v>
      </c>
      <c r="V4" t="s">
        <v>729</v>
      </c>
      <c r="W4" t="s">
        <v>730</v>
      </c>
      <c r="X4" t="s">
        <v>731</v>
      </c>
      <c r="Y4">
        <v>130987</v>
      </c>
      <c r="Z4" t="s">
        <v>722</v>
      </c>
      <c r="AB4" t="s">
        <v>723</v>
      </c>
      <c r="AC4" t="s">
        <v>56</v>
      </c>
      <c r="AD4" t="s">
        <v>257</v>
      </c>
      <c r="AE4" s="4">
        <v>0.54800000000000004</v>
      </c>
      <c r="AF4" t="s">
        <v>56</v>
      </c>
      <c r="AJ4">
        <v>0</v>
      </c>
    </row>
    <row r="5" spans="1:37" x14ac:dyDescent="0.2">
      <c r="A5">
        <v>5594</v>
      </c>
      <c r="B5" t="s">
        <v>547</v>
      </c>
      <c r="C5" t="s">
        <v>548</v>
      </c>
      <c r="D5" t="s">
        <v>39</v>
      </c>
      <c r="E5">
        <v>63051</v>
      </c>
      <c r="F5" t="s">
        <v>721</v>
      </c>
      <c r="G5">
        <v>130987</v>
      </c>
      <c r="H5" t="s">
        <v>722</v>
      </c>
      <c r="J5" t="s">
        <v>723</v>
      </c>
      <c r="K5" t="s">
        <v>724</v>
      </c>
      <c r="L5" t="s">
        <v>725</v>
      </c>
      <c r="M5" t="s">
        <v>124</v>
      </c>
      <c r="N5" t="s">
        <v>46</v>
      </c>
      <c r="O5" t="s">
        <v>255</v>
      </c>
      <c r="P5">
        <v>11601</v>
      </c>
      <c r="Q5" t="s">
        <v>726</v>
      </c>
      <c r="R5">
        <v>22108</v>
      </c>
      <c r="S5" t="s">
        <v>1174</v>
      </c>
      <c r="T5" t="s">
        <v>727</v>
      </c>
      <c r="U5" t="s">
        <v>728</v>
      </c>
      <c r="V5" t="s">
        <v>729</v>
      </c>
      <c r="W5" t="s">
        <v>730</v>
      </c>
      <c r="X5" t="s">
        <v>731</v>
      </c>
      <c r="Y5">
        <v>120086</v>
      </c>
      <c r="Z5" t="s">
        <v>424</v>
      </c>
      <c r="AA5" t="s">
        <v>166</v>
      </c>
      <c r="AB5" t="s">
        <v>732</v>
      </c>
      <c r="AC5" t="s">
        <v>56</v>
      </c>
      <c r="AD5" t="s">
        <v>257</v>
      </c>
      <c r="AE5" s="4">
        <v>0.48399999999999999</v>
      </c>
      <c r="AF5" t="s">
        <v>58</v>
      </c>
      <c r="AJ5">
        <v>0</v>
      </c>
    </row>
    <row r="6" spans="1:37" x14ac:dyDescent="0.2">
      <c r="A6">
        <v>5594</v>
      </c>
      <c r="B6" t="s">
        <v>547</v>
      </c>
      <c r="C6" t="s">
        <v>548</v>
      </c>
      <c r="D6" t="s">
        <v>39</v>
      </c>
      <c r="E6">
        <v>63051</v>
      </c>
      <c r="F6" t="s">
        <v>721</v>
      </c>
      <c r="G6">
        <v>130987</v>
      </c>
      <c r="H6" t="s">
        <v>722</v>
      </c>
      <c r="J6" t="s">
        <v>723</v>
      </c>
      <c r="K6" t="s">
        <v>724</v>
      </c>
      <c r="L6" t="s">
        <v>725</v>
      </c>
      <c r="M6" t="s">
        <v>124</v>
      </c>
      <c r="N6" t="s">
        <v>46</v>
      </c>
      <c r="O6" t="s">
        <v>255</v>
      </c>
      <c r="P6">
        <v>11601</v>
      </c>
      <c r="Q6" t="s">
        <v>726</v>
      </c>
      <c r="R6">
        <v>22108</v>
      </c>
      <c r="S6" t="s">
        <v>1174</v>
      </c>
      <c r="T6" t="s">
        <v>727</v>
      </c>
      <c r="U6" t="s">
        <v>728</v>
      </c>
      <c r="V6" t="s">
        <v>729</v>
      </c>
      <c r="W6" t="s">
        <v>730</v>
      </c>
      <c r="X6" t="s">
        <v>731</v>
      </c>
      <c r="Y6">
        <v>130602</v>
      </c>
      <c r="Z6" t="s">
        <v>733</v>
      </c>
      <c r="AB6" t="s">
        <v>368</v>
      </c>
      <c r="AC6" t="s">
        <v>56</v>
      </c>
      <c r="AD6" t="s">
        <v>257</v>
      </c>
      <c r="AE6" s="4">
        <v>0.48199999999999998</v>
      </c>
      <c r="AF6" t="s">
        <v>56</v>
      </c>
      <c r="AJ6">
        <v>0</v>
      </c>
    </row>
    <row r="7" spans="1:37" x14ac:dyDescent="0.2">
      <c r="A7">
        <v>5594</v>
      </c>
      <c r="B7" t="s">
        <v>547</v>
      </c>
      <c r="C7" t="s">
        <v>548</v>
      </c>
      <c r="D7" t="s">
        <v>39</v>
      </c>
      <c r="E7">
        <v>63051</v>
      </c>
      <c r="F7" t="s">
        <v>721</v>
      </c>
      <c r="G7">
        <v>130987</v>
      </c>
      <c r="H7" t="s">
        <v>722</v>
      </c>
      <c r="J7" t="s">
        <v>723</v>
      </c>
      <c r="K7" t="s">
        <v>724</v>
      </c>
      <c r="L7" t="s">
        <v>725</v>
      </c>
      <c r="M7" t="s">
        <v>124</v>
      </c>
      <c r="N7" t="s">
        <v>46</v>
      </c>
      <c r="O7" t="s">
        <v>255</v>
      </c>
      <c r="P7">
        <v>11601</v>
      </c>
      <c r="Q7" t="s">
        <v>726</v>
      </c>
      <c r="R7">
        <v>22108</v>
      </c>
      <c r="S7" t="s">
        <v>1174</v>
      </c>
      <c r="T7" t="s">
        <v>727</v>
      </c>
      <c r="U7" t="s">
        <v>728</v>
      </c>
      <c r="V7" t="s">
        <v>729</v>
      </c>
      <c r="W7" t="s">
        <v>730</v>
      </c>
      <c r="X7" t="s">
        <v>731</v>
      </c>
      <c r="Y7">
        <v>205742</v>
      </c>
      <c r="Z7" t="s">
        <v>734</v>
      </c>
      <c r="AB7" t="s">
        <v>246</v>
      </c>
      <c r="AC7" t="s">
        <v>56</v>
      </c>
      <c r="AD7" t="s">
        <v>257</v>
      </c>
      <c r="AE7" s="4">
        <v>0.46400000000000002</v>
      </c>
      <c r="AF7" t="s">
        <v>56</v>
      </c>
      <c r="AJ7">
        <v>0</v>
      </c>
    </row>
    <row r="8" spans="1:37" x14ac:dyDescent="0.2">
      <c r="A8">
        <v>5594</v>
      </c>
      <c r="B8" t="s">
        <v>547</v>
      </c>
      <c r="C8" t="s">
        <v>548</v>
      </c>
      <c r="D8" t="s">
        <v>39</v>
      </c>
      <c r="E8">
        <v>63051</v>
      </c>
      <c r="F8" t="s">
        <v>721</v>
      </c>
      <c r="G8">
        <v>130987</v>
      </c>
      <c r="H8" t="s">
        <v>722</v>
      </c>
      <c r="J8" t="s">
        <v>723</v>
      </c>
      <c r="K8" t="s">
        <v>724</v>
      </c>
      <c r="L8" t="s">
        <v>725</v>
      </c>
      <c r="M8" t="s">
        <v>124</v>
      </c>
      <c r="N8" t="s">
        <v>46</v>
      </c>
      <c r="O8" t="s">
        <v>255</v>
      </c>
      <c r="P8">
        <v>11601</v>
      </c>
      <c r="Q8" t="s">
        <v>726</v>
      </c>
      <c r="R8">
        <v>22108</v>
      </c>
      <c r="S8" t="s">
        <v>1174</v>
      </c>
      <c r="T8" t="s">
        <v>727</v>
      </c>
      <c r="U8" t="s">
        <v>728</v>
      </c>
      <c r="V8" t="s">
        <v>729</v>
      </c>
      <c r="W8" t="s">
        <v>730</v>
      </c>
      <c r="X8" t="s">
        <v>731</v>
      </c>
      <c r="Y8">
        <v>223825</v>
      </c>
      <c r="Z8" t="s">
        <v>400</v>
      </c>
      <c r="AB8" t="s">
        <v>735</v>
      </c>
      <c r="AC8" t="s">
        <v>56</v>
      </c>
      <c r="AD8" t="s">
        <v>257</v>
      </c>
      <c r="AE8" s="4">
        <v>0.32400000000000001</v>
      </c>
      <c r="AF8" t="s">
        <v>56</v>
      </c>
      <c r="AJ8">
        <v>0</v>
      </c>
    </row>
    <row r="9" spans="1:37" x14ac:dyDescent="0.2">
      <c r="A9">
        <v>5594</v>
      </c>
      <c r="B9" t="s">
        <v>547</v>
      </c>
      <c r="C9" t="s">
        <v>548</v>
      </c>
      <c r="D9" t="s">
        <v>39</v>
      </c>
      <c r="E9">
        <v>63051</v>
      </c>
      <c r="F9" t="s">
        <v>721</v>
      </c>
      <c r="G9">
        <v>130987</v>
      </c>
      <c r="H9" t="s">
        <v>722</v>
      </c>
      <c r="J9" t="s">
        <v>723</v>
      </c>
      <c r="K9" t="s">
        <v>724</v>
      </c>
      <c r="L9" t="s">
        <v>725</v>
      </c>
      <c r="M9" t="s">
        <v>124</v>
      </c>
      <c r="N9" t="s">
        <v>46</v>
      </c>
      <c r="O9" t="s">
        <v>255</v>
      </c>
      <c r="P9">
        <v>11601</v>
      </c>
      <c r="Q9" t="s">
        <v>726</v>
      </c>
      <c r="R9">
        <v>22108</v>
      </c>
      <c r="S9" t="s">
        <v>1174</v>
      </c>
      <c r="T9" t="s">
        <v>727</v>
      </c>
      <c r="U9" t="s">
        <v>728</v>
      </c>
      <c r="V9" t="s">
        <v>729</v>
      </c>
      <c r="W9" t="s">
        <v>730</v>
      </c>
      <c r="X9" t="s">
        <v>731</v>
      </c>
      <c r="Y9">
        <v>263708</v>
      </c>
      <c r="Z9" t="s">
        <v>736</v>
      </c>
      <c r="AB9" t="s">
        <v>737</v>
      </c>
      <c r="AC9" t="s">
        <v>56</v>
      </c>
      <c r="AD9" t="s">
        <v>257</v>
      </c>
      <c r="AE9" s="4">
        <v>0.25</v>
      </c>
      <c r="AF9" t="s">
        <v>56</v>
      </c>
      <c r="AJ9">
        <v>0</v>
      </c>
    </row>
    <row r="10" spans="1:37" x14ac:dyDescent="0.2">
      <c r="A10">
        <v>5594</v>
      </c>
      <c r="B10" t="s">
        <v>547</v>
      </c>
      <c r="C10" t="s">
        <v>548</v>
      </c>
      <c r="D10" t="s">
        <v>39</v>
      </c>
      <c r="E10">
        <v>63051</v>
      </c>
      <c r="F10" t="s">
        <v>721</v>
      </c>
      <c r="G10">
        <v>130987</v>
      </c>
      <c r="H10" t="s">
        <v>722</v>
      </c>
      <c r="J10" t="s">
        <v>723</v>
      </c>
      <c r="K10" t="s">
        <v>724</v>
      </c>
      <c r="L10" t="s">
        <v>725</v>
      </c>
      <c r="M10" t="s">
        <v>124</v>
      </c>
      <c r="N10" t="s">
        <v>46</v>
      </c>
      <c r="O10" t="s">
        <v>255</v>
      </c>
      <c r="P10">
        <v>11601</v>
      </c>
      <c r="Q10" t="s">
        <v>726</v>
      </c>
      <c r="R10">
        <v>22108</v>
      </c>
      <c r="S10" t="s">
        <v>1174</v>
      </c>
      <c r="T10" t="s">
        <v>727</v>
      </c>
      <c r="U10" t="s">
        <v>728</v>
      </c>
      <c r="V10" t="s">
        <v>729</v>
      </c>
      <c r="W10" t="s">
        <v>730</v>
      </c>
      <c r="X10" t="s">
        <v>731</v>
      </c>
      <c r="Y10">
        <v>214828</v>
      </c>
      <c r="Z10" t="s">
        <v>153</v>
      </c>
      <c r="AA10" t="s">
        <v>166</v>
      </c>
      <c r="AB10" t="s">
        <v>738</v>
      </c>
      <c r="AC10" t="s">
        <v>56</v>
      </c>
      <c r="AD10" t="s">
        <v>257</v>
      </c>
      <c r="AE10" s="4">
        <v>0.33100000000000002</v>
      </c>
      <c r="AF10" t="s">
        <v>58</v>
      </c>
      <c r="AJ10">
        <v>0</v>
      </c>
    </row>
    <row r="11" spans="1:37" x14ac:dyDescent="0.2">
      <c r="A11">
        <v>5596</v>
      </c>
      <c r="B11" t="s">
        <v>851</v>
      </c>
      <c r="C11" t="s">
        <v>852</v>
      </c>
      <c r="D11" t="s">
        <v>39</v>
      </c>
      <c r="E11">
        <v>62830</v>
      </c>
      <c r="F11" t="s">
        <v>863</v>
      </c>
      <c r="G11">
        <v>151369</v>
      </c>
      <c r="H11" t="s">
        <v>153</v>
      </c>
      <c r="J11" t="s">
        <v>864</v>
      </c>
      <c r="K11" t="s">
        <v>865</v>
      </c>
      <c r="L11" t="s">
        <v>866</v>
      </c>
      <c r="M11" t="s">
        <v>255</v>
      </c>
      <c r="N11" t="s">
        <v>46</v>
      </c>
      <c r="O11" t="s">
        <v>110</v>
      </c>
      <c r="P11">
        <v>11605</v>
      </c>
      <c r="Q11" t="s">
        <v>867</v>
      </c>
      <c r="R11">
        <v>22111</v>
      </c>
      <c r="S11" t="s">
        <v>1175</v>
      </c>
      <c r="T11" t="s">
        <v>868</v>
      </c>
      <c r="U11" t="s">
        <v>869</v>
      </c>
      <c r="V11" t="s">
        <v>870</v>
      </c>
      <c r="W11" t="s">
        <v>871</v>
      </c>
      <c r="X11" t="s">
        <v>872</v>
      </c>
      <c r="Y11">
        <v>151369</v>
      </c>
      <c r="Z11" t="s">
        <v>153</v>
      </c>
      <c r="AB11" t="s">
        <v>864</v>
      </c>
      <c r="AC11" t="s">
        <v>56</v>
      </c>
      <c r="AD11" t="s">
        <v>855</v>
      </c>
      <c r="AE11" s="4">
        <v>5.1740000000000004</v>
      </c>
      <c r="AF11" t="s">
        <v>56</v>
      </c>
      <c r="AH11" t="s">
        <v>221</v>
      </c>
      <c r="AI11" t="s">
        <v>221</v>
      </c>
      <c r="AJ11">
        <v>0</v>
      </c>
    </row>
    <row r="12" spans="1:37" x14ac:dyDescent="0.2">
      <c r="A12">
        <v>5596</v>
      </c>
      <c r="B12" t="s">
        <v>851</v>
      </c>
      <c r="C12" t="s">
        <v>852</v>
      </c>
      <c r="D12" t="s">
        <v>39</v>
      </c>
      <c r="E12">
        <v>62830</v>
      </c>
      <c r="F12" t="s">
        <v>863</v>
      </c>
      <c r="G12">
        <v>151369</v>
      </c>
      <c r="H12" t="s">
        <v>153</v>
      </c>
      <c r="J12" t="s">
        <v>864</v>
      </c>
      <c r="K12" t="s">
        <v>865</v>
      </c>
      <c r="L12" t="s">
        <v>866</v>
      </c>
      <c r="M12" t="s">
        <v>255</v>
      </c>
      <c r="N12" t="s">
        <v>46</v>
      </c>
      <c r="O12" t="s">
        <v>110</v>
      </c>
      <c r="P12">
        <v>11605</v>
      </c>
      <c r="Q12" t="s">
        <v>867</v>
      </c>
      <c r="R12">
        <v>22111</v>
      </c>
      <c r="S12" t="s">
        <v>1175</v>
      </c>
      <c r="T12" t="s">
        <v>868</v>
      </c>
      <c r="U12" t="s">
        <v>869</v>
      </c>
      <c r="V12" t="s">
        <v>870</v>
      </c>
      <c r="W12" t="s">
        <v>871</v>
      </c>
      <c r="X12" t="s">
        <v>872</v>
      </c>
      <c r="Y12">
        <v>123551</v>
      </c>
      <c r="Z12" t="s">
        <v>873</v>
      </c>
      <c r="AA12" t="s">
        <v>150</v>
      </c>
      <c r="AB12" t="s">
        <v>874</v>
      </c>
      <c r="AC12" t="s">
        <v>56</v>
      </c>
      <c r="AD12" t="s">
        <v>855</v>
      </c>
      <c r="AE12" s="4">
        <v>5.14</v>
      </c>
      <c r="AF12" t="s">
        <v>56</v>
      </c>
      <c r="AH12" t="s">
        <v>221</v>
      </c>
      <c r="AI12" t="s">
        <v>221</v>
      </c>
      <c r="AJ12">
        <v>0</v>
      </c>
    </row>
    <row r="13" spans="1:37" x14ac:dyDescent="0.2">
      <c r="A13">
        <v>5596</v>
      </c>
      <c r="B13" t="s">
        <v>851</v>
      </c>
      <c r="C13" t="s">
        <v>852</v>
      </c>
      <c r="D13" t="s">
        <v>39</v>
      </c>
      <c r="E13">
        <v>62830</v>
      </c>
      <c r="F13" t="s">
        <v>863</v>
      </c>
      <c r="G13">
        <v>151369</v>
      </c>
      <c r="H13" t="s">
        <v>153</v>
      </c>
      <c r="J13" t="s">
        <v>864</v>
      </c>
      <c r="K13" t="s">
        <v>865</v>
      </c>
      <c r="L13" t="s">
        <v>866</v>
      </c>
      <c r="M13" t="s">
        <v>255</v>
      </c>
      <c r="N13" t="s">
        <v>46</v>
      </c>
      <c r="O13" t="s">
        <v>110</v>
      </c>
      <c r="P13">
        <v>11605</v>
      </c>
      <c r="Q13" t="s">
        <v>867</v>
      </c>
      <c r="R13">
        <v>22111</v>
      </c>
      <c r="S13" t="s">
        <v>1175</v>
      </c>
      <c r="T13" t="s">
        <v>868</v>
      </c>
      <c r="U13" t="s">
        <v>869</v>
      </c>
      <c r="V13" t="s">
        <v>870</v>
      </c>
      <c r="W13" t="s">
        <v>871</v>
      </c>
      <c r="X13" t="s">
        <v>872</v>
      </c>
      <c r="Y13">
        <v>131689</v>
      </c>
      <c r="Z13" t="s">
        <v>207</v>
      </c>
      <c r="AB13" t="s">
        <v>875</v>
      </c>
      <c r="AC13" t="s">
        <v>56</v>
      </c>
      <c r="AD13" t="s">
        <v>855</v>
      </c>
      <c r="AE13" s="4">
        <v>3.3879999999999999</v>
      </c>
      <c r="AF13" t="s">
        <v>56</v>
      </c>
      <c r="AH13" t="s">
        <v>221</v>
      </c>
      <c r="AI13" t="s">
        <v>221</v>
      </c>
      <c r="AJ13">
        <v>0</v>
      </c>
    </row>
    <row r="14" spans="1:37" x14ac:dyDescent="0.2">
      <c r="A14">
        <v>5596</v>
      </c>
      <c r="B14" t="s">
        <v>851</v>
      </c>
      <c r="C14" t="s">
        <v>852</v>
      </c>
      <c r="D14" t="s">
        <v>39</v>
      </c>
      <c r="E14">
        <v>62830</v>
      </c>
      <c r="F14" t="s">
        <v>863</v>
      </c>
      <c r="G14">
        <v>151369</v>
      </c>
      <c r="H14" t="s">
        <v>153</v>
      </c>
      <c r="J14" t="s">
        <v>864</v>
      </c>
      <c r="K14" t="s">
        <v>865</v>
      </c>
      <c r="L14" t="s">
        <v>866</v>
      </c>
      <c r="M14" t="s">
        <v>255</v>
      </c>
      <c r="N14" t="s">
        <v>46</v>
      </c>
      <c r="O14" t="s">
        <v>110</v>
      </c>
      <c r="P14">
        <v>11605</v>
      </c>
      <c r="Q14" t="s">
        <v>867</v>
      </c>
      <c r="R14">
        <v>22111</v>
      </c>
      <c r="S14" t="s">
        <v>1175</v>
      </c>
      <c r="T14" t="s">
        <v>868</v>
      </c>
      <c r="U14" t="s">
        <v>869</v>
      </c>
      <c r="V14" t="s">
        <v>870</v>
      </c>
      <c r="W14" t="s">
        <v>871</v>
      </c>
      <c r="X14" t="s">
        <v>872</v>
      </c>
      <c r="Y14">
        <v>182479</v>
      </c>
      <c r="Z14" t="s">
        <v>117</v>
      </c>
      <c r="AA14" t="s">
        <v>54</v>
      </c>
      <c r="AB14" t="s">
        <v>876</v>
      </c>
      <c r="AC14" t="s">
        <v>56</v>
      </c>
      <c r="AD14" t="s">
        <v>877</v>
      </c>
      <c r="AE14" s="4">
        <v>5.9210000000000003</v>
      </c>
      <c r="AF14" t="s">
        <v>56</v>
      </c>
      <c r="AH14" t="s">
        <v>221</v>
      </c>
      <c r="AI14" t="s">
        <v>221</v>
      </c>
      <c r="AJ14">
        <v>0</v>
      </c>
    </row>
    <row r="15" spans="1:37" x14ac:dyDescent="0.2">
      <c r="A15">
        <v>5596</v>
      </c>
      <c r="B15" t="s">
        <v>851</v>
      </c>
      <c r="C15" t="s">
        <v>852</v>
      </c>
      <c r="D15" t="s">
        <v>39</v>
      </c>
      <c r="E15">
        <v>62830</v>
      </c>
      <c r="F15" t="s">
        <v>863</v>
      </c>
      <c r="G15">
        <v>151369</v>
      </c>
      <c r="H15" t="s">
        <v>153</v>
      </c>
      <c r="J15" t="s">
        <v>864</v>
      </c>
      <c r="K15" t="s">
        <v>865</v>
      </c>
      <c r="L15" t="s">
        <v>866</v>
      </c>
      <c r="M15" t="s">
        <v>255</v>
      </c>
      <c r="N15" t="s">
        <v>46</v>
      </c>
      <c r="O15" t="s">
        <v>110</v>
      </c>
      <c r="P15">
        <v>11605</v>
      </c>
      <c r="Q15" t="s">
        <v>867</v>
      </c>
      <c r="R15">
        <v>22111</v>
      </c>
      <c r="S15" t="s">
        <v>1175</v>
      </c>
      <c r="T15" t="s">
        <v>868</v>
      </c>
      <c r="U15" t="s">
        <v>869</v>
      </c>
      <c r="V15" t="s">
        <v>870</v>
      </c>
      <c r="W15" t="s">
        <v>871</v>
      </c>
      <c r="X15" t="s">
        <v>872</v>
      </c>
      <c r="Y15">
        <v>271385</v>
      </c>
      <c r="Z15" t="s">
        <v>41</v>
      </c>
      <c r="AA15" t="s">
        <v>150</v>
      </c>
      <c r="AB15" t="s">
        <v>630</v>
      </c>
      <c r="AC15" t="s">
        <v>58</v>
      </c>
      <c r="AD15" t="s">
        <v>855</v>
      </c>
      <c r="AE15" s="4">
        <v>2.403</v>
      </c>
      <c r="AF15" t="s">
        <v>56</v>
      </c>
      <c r="AH15" t="s">
        <v>221</v>
      </c>
      <c r="AI15" t="s">
        <v>221</v>
      </c>
      <c r="AJ15">
        <v>0</v>
      </c>
    </row>
    <row r="16" spans="1:37" x14ac:dyDescent="0.2">
      <c r="A16">
        <v>5598</v>
      </c>
      <c r="B16" t="s">
        <v>1023</v>
      </c>
      <c r="C16" t="s">
        <v>1024</v>
      </c>
      <c r="D16" t="s">
        <v>39</v>
      </c>
      <c r="E16">
        <v>62921</v>
      </c>
      <c r="F16" t="s">
        <v>1043</v>
      </c>
      <c r="G16">
        <v>265960</v>
      </c>
      <c r="H16" t="s">
        <v>173</v>
      </c>
      <c r="J16" t="s">
        <v>156</v>
      </c>
      <c r="L16" t="s">
        <v>1044</v>
      </c>
      <c r="M16" t="s">
        <v>255</v>
      </c>
      <c r="N16" t="s">
        <v>46</v>
      </c>
      <c r="O16" t="s">
        <v>110</v>
      </c>
      <c r="P16">
        <v>11605</v>
      </c>
      <c r="Q16" t="s">
        <v>867</v>
      </c>
      <c r="R16">
        <v>22111</v>
      </c>
      <c r="S16" t="s">
        <v>1175</v>
      </c>
      <c r="T16" t="s">
        <v>868</v>
      </c>
      <c r="U16" t="s">
        <v>869</v>
      </c>
      <c r="V16" t="s">
        <v>870</v>
      </c>
      <c r="W16" t="s">
        <v>871</v>
      </c>
      <c r="X16" t="s">
        <v>872</v>
      </c>
      <c r="Y16">
        <v>271385</v>
      </c>
      <c r="Z16" t="s">
        <v>41</v>
      </c>
      <c r="AA16" t="s">
        <v>150</v>
      </c>
      <c r="AB16" t="s">
        <v>630</v>
      </c>
      <c r="AC16" t="s">
        <v>56</v>
      </c>
      <c r="AD16" t="s">
        <v>855</v>
      </c>
      <c r="AE16" s="4">
        <v>2.403</v>
      </c>
      <c r="AF16" t="s">
        <v>56</v>
      </c>
      <c r="AJ16">
        <v>0</v>
      </c>
    </row>
    <row r="17" spans="1:36" x14ac:dyDescent="0.2">
      <c r="A17">
        <v>5598</v>
      </c>
      <c r="B17" t="s">
        <v>1023</v>
      </c>
      <c r="C17" t="s">
        <v>1024</v>
      </c>
      <c r="D17" t="s">
        <v>39</v>
      </c>
      <c r="E17">
        <v>62921</v>
      </c>
      <c r="F17" t="s">
        <v>1043</v>
      </c>
      <c r="G17">
        <v>265960</v>
      </c>
      <c r="H17" t="s">
        <v>173</v>
      </c>
      <c r="J17" t="s">
        <v>156</v>
      </c>
      <c r="L17" t="s">
        <v>1044</v>
      </c>
      <c r="M17" t="s">
        <v>255</v>
      </c>
      <c r="N17" t="s">
        <v>46</v>
      </c>
      <c r="O17" t="s">
        <v>110</v>
      </c>
      <c r="P17">
        <v>11605</v>
      </c>
      <c r="Q17" t="s">
        <v>867</v>
      </c>
      <c r="R17">
        <v>22111</v>
      </c>
      <c r="S17" t="s">
        <v>1175</v>
      </c>
      <c r="T17" t="s">
        <v>868</v>
      </c>
      <c r="U17" t="s">
        <v>869</v>
      </c>
      <c r="V17" t="s">
        <v>870</v>
      </c>
      <c r="W17" t="s">
        <v>871</v>
      </c>
      <c r="X17" t="s">
        <v>872</v>
      </c>
      <c r="Y17">
        <v>229565</v>
      </c>
      <c r="Z17" t="s">
        <v>87</v>
      </c>
      <c r="AA17" t="s">
        <v>150</v>
      </c>
      <c r="AB17" t="s">
        <v>630</v>
      </c>
      <c r="AC17" t="s">
        <v>56</v>
      </c>
      <c r="AD17" t="s">
        <v>855</v>
      </c>
      <c r="AE17" s="4">
        <v>1.9630000000000001</v>
      </c>
      <c r="AF17" t="s">
        <v>56</v>
      </c>
      <c r="AJ17">
        <v>0</v>
      </c>
    </row>
    <row r="18" spans="1:36" x14ac:dyDescent="0.2">
      <c r="A18">
        <v>5598</v>
      </c>
      <c r="B18" t="s">
        <v>1023</v>
      </c>
      <c r="C18" t="s">
        <v>1024</v>
      </c>
      <c r="D18" t="s">
        <v>39</v>
      </c>
      <c r="E18">
        <v>62921</v>
      </c>
      <c r="F18" t="s">
        <v>1043</v>
      </c>
      <c r="G18">
        <v>265960</v>
      </c>
      <c r="H18" t="s">
        <v>173</v>
      </c>
      <c r="J18" t="s">
        <v>156</v>
      </c>
      <c r="L18" t="s">
        <v>1044</v>
      </c>
      <c r="M18" t="s">
        <v>255</v>
      </c>
      <c r="N18" t="s">
        <v>46</v>
      </c>
      <c r="O18" t="s">
        <v>110</v>
      </c>
      <c r="P18">
        <v>11605</v>
      </c>
      <c r="Q18" t="s">
        <v>867</v>
      </c>
      <c r="R18">
        <v>22111</v>
      </c>
      <c r="S18" t="s">
        <v>1175</v>
      </c>
      <c r="T18" t="s">
        <v>868</v>
      </c>
      <c r="U18" t="s">
        <v>869</v>
      </c>
      <c r="V18" t="s">
        <v>870</v>
      </c>
      <c r="W18" t="s">
        <v>871</v>
      </c>
      <c r="X18" t="s">
        <v>872</v>
      </c>
      <c r="Y18">
        <v>271408</v>
      </c>
      <c r="Z18" t="s">
        <v>1045</v>
      </c>
      <c r="AA18" t="s">
        <v>54</v>
      </c>
      <c r="AB18" t="s">
        <v>1046</v>
      </c>
      <c r="AC18" t="s">
        <v>56</v>
      </c>
      <c r="AD18" t="s">
        <v>855</v>
      </c>
      <c r="AE18" s="4">
        <v>1.9370000000000001</v>
      </c>
      <c r="AF18" t="s">
        <v>56</v>
      </c>
      <c r="AJ18">
        <v>0</v>
      </c>
    </row>
    <row r="19" spans="1:36" x14ac:dyDescent="0.2">
      <c r="A19">
        <v>5598</v>
      </c>
      <c r="B19" t="s">
        <v>1023</v>
      </c>
      <c r="C19" t="s">
        <v>1024</v>
      </c>
      <c r="D19" t="s">
        <v>39</v>
      </c>
      <c r="E19">
        <v>62921</v>
      </c>
      <c r="F19" t="s">
        <v>1043</v>
      </c>
      <c r="G19">
        <v>265960</v>
      </c>
      <c r="H19" t="s">
        <v>173</v>
      </c>
      <c r="J19" t="s">
        <v>156</v>
      </c>
      <c r="L19" t="s">
        <v>1044</v>
      </c>
      <c r="M19" t="s">
        <v>255</v>
      </c>
      <c r="N19" t="s">
        <v>46</v>
      </c>
      <c r="O19" t="s">
        <v>110</v>
      </c>
      <c r="P19">
        <v>11605</v>
      </c>
      <c r="Q19" t="s">
        <v>867</v>
      </c>
      <c r="R19">
        <v>22111</v>
      </c>
      <c r="S19" t="s">
        <v>1175</v>
      </c>
      <c r="T19" t="s">
        <v>868</v>
      </c>
      <c r="U19" t="s">
        <v>869</v>
      </c>
      <c r="V19" t="s">
        <v>870</v>
      </c>
      <c r="W19" t="s">
        <v>871</v>
      </c>
      <c r="X19" t="s">
        <v>872</v>
      </c>
      <c r="Y19">
        <v>265960</v>
      </c>
      <c r="Z19" t="s">
        <v>173</v>
      </c>
      <c r="AB19" t="s">
        <v>156</v>
      </c>
      <c r="AC19" t="s">
        <v>56</v>
      </c>
      <c r="AD19" t="s">
        <v>855</v>
      </c>
      <c r="AE19" s="4">
        <v>0.99099999999999999</v>
      </c>
      <c r="AF19" t="s">
        <v>56</v>
      </c>
      <c r="AJ19">
        <v>0</v>
      </c>
    </row>
    <row r="20" spans="1:36" x14ac:dyDescent="0.2">
      <c r="A20">
        <v>5598</v>
      </c>
      <c r="B20" t="s">
        <v>1023</v>
      </c>
      <c r="C20" t="s">
        <v>1024</v>
      </c>
      <c r="D20" t="s">
        <v>39</v>
      </c>
      <c r="E20">
        <v>62921</v>
      </c>
      <c r="F20" t="s">
        <v>1043</v>
      </c>
      <c r="G20">
        <v>265960</v>
      </c>
      <c r="H20" t="s">
        <v>173</v>
      </c>
      <c r="J20" t="s">
        <v>156</v>
      </c>
      <c r="L20" t="s">
        <v>1044</v>
      </c>
      <c r="M20" t="s">
        <v>255</v>
      </c>
      <c r="N20" t="s">
        <v>46</v>
      </c>
      <c r="O20" t="s">
        <v>110</v>
      </c>
      <c r="P20">
        <v>11605</v>
      </c>
      <c r="Q20" t="s">
        <v>867</v>
      </c>
      <c r="R20">
        <v>22111</v>
      </c>
      <c r="S20" t="s">
        <v>1175</v>
      </c>
      <c r="T20" t="s">
        <v>868</v>
      </c>
      <c r="U20" t="s">
        <v>869</v>
      </c>
      <c r="V20" t="s">
        <v>870</v>
      </c>
      <c r="W20" t="s">
        <v>871</v>
      </c>
      <c r="X20" t="s">
        <v>872</v>
      </c>
      <c r="Y20">
        <v>273322</v>
      </c>
      <c r="Z20" t="s">
        <v>59</v>
      </c>
      <c r="AA20" t="s">
        <v>150</v>
      </c>
      <c r="AB20" t="s">
        <v>630</v>
      </c>
      <c r="AC20" t="s">
        <v>56</v>
      </c>
      <c r="AD20" t="s">
        <v>855</v>
      </c>
      <c r="AE20" s="4">
        <v>0.9</v>
      </c>
      <c r="AF20" t="s">
        <v>58</v>
      </c>
      <c r="AJ20">
        <v>0</v>
      </c>
    </row>
    <row r="21" spans="1:36" x14ac:dyDescent="0.2">
      <c r="A21">
        <v>5593</v>
      </c>
      <c r="B21" t="s">
        <v>249</v>
      </c>
      <c r="C21" t="s">
        <v>250</v>
      </c>
      <c r="D21" t="s">
        <v>39</v>
      </c>
      <c r="E21">
        <v>62733</v>
      </c>
      <c r="F21" t="s">
        <v>431</v>
      </c>
      <c r="G21">
        <v>147022</v>
      </c>
      <c r="H21" t="s">
        <v>207</v>
      </c>
      <c r="J21" t="s">
        <v>416</v>
      </c>
      <c r="K21" t="s">
        <v>432</v>
      </c>
      <c r="L21" t="s">
        <v>433</v>
      </c>
      <c r="M21" t="s">
        <v>110</v>
      </c>
      <c r="N21" t="s">
        <v>46</v>
      </c>
      <c r="P21">
        <v>10348</v>
      </c>
      <c r="Q21" t="s">
        <v>1176</v>
      </c>
      <c r="R21">
        <v>21374</v>
      </c>
      <c r="S21" t="s">
        <v>362</v>
      </c>
      <c r="T21" t="s">
        <v>363</v>
      </c>
      <c r="U21">
        <v>12</v>
      </c>
      <c r="V21" t="s">
        <v>364</v>
      </c>
      <c r="W21" t="s">
        <v>342</v>
      </c>
      <c r="X21" t="s">
        <v>365</v>
      </c>
      <c r="Y21">
        <v>133391</v>
      </c>
      <c r="Z21" t="s">
        <v>366</v>
      </c>
      <c r="AB21" t="s">
        <v>367</v>
      </c>
      <c r="AC21" t="s">
        <v>58</v>
      </c>
      <c r="AD21" t="s">
        <v>257</v>
      </c>
      <c r="AE21" s="4">
        <v>1.02</v>
      </c>
      <c r="AF21" t="s">
        <v>56</v>
      </c>
      <c r="AI21" t="s">
        <v>434</v>
      </c>
      <c r="AJ21">
        <v>0</v>
      </c>
    </row>
    <row r="22" spans="1:36" x14ac:dyDescent="0.2">
      <c r="A22">
        <v>5593</v>
      </c>
      <c r="B22" t="s">
        <v>249</v>
      </c>
      <c r="C22" t="s">
        <v>250</v>
      </c>
      <c r="D22" t="s">
        <v>39</v>
      </c>
      <c r="E22">
        <v>62733</v>
      </c>
      <c r="F22" t="s">
        <v>431</v>
      </c>
      <c r="G22">
        <v>147022</v>
      </c>
      <c r="H22" t="s">
        <v>207</v>
      </c>
      <c r="J22" t="s">
        <v>416</v>
      </c>
      <c r="K22" t="s">
        <v>432</v>
      </c>
      <c r="L22" t="s">
        <v>433</v>
      </c>
      <c r="M22" t="s">
        <v>110</v>
      </c>
      <c r="N22" t="s">
        <v>46</v>
      </c>
      <c r="P22">
        <v>10348</v>
      </c>
      <c r="Q22" t="s">
        <v>1176</v>
      </c>
      <c r="R22">
        <v>21374</v>
      </c>
      <c r="S22" t="s">
        <v>362</v>
      </c>
      <c r="T22" t="s">
        <v>363</v>
      </c>
      <c r="U22">
        <v>12</v>
      </c>
      <c r="V22" t="s">
        <v>364</v>
      </c>
      <c r="W22" t="s">
        <v>342</v>
      </c>
      <c r="X22" t="s">
        <v>365</v>
      </c>
      <c r="Y22">
        <v>159659</v>
      </c>
      <c r="Z22" t="s">
        <v>94</v>
      </c>
      <c r="AB22" t="s">
        <v>435</v>
      </c>
      <c r="AC22" t="s">
        <v>58</v>
      </c>
      <c r="AD22" t="s">
        <v>257</v>
      </c>
      <c r="AE22" s="4">
        <v>0.76400000000000001</v>
      </c>
      <c r="AF22" t="s">
        <v>56</v>
      </c>
      <c r="AG22" t="s">
        <v>33</v>
      </c>
      <c r="AI22" t="s">
        <v>434</v>
      </c>
      <c r="AJ22">
        <v>0</v>
      </c>
    </row>
    <row r="23" spans="1:36" x14ac:dyDescent="0.2">
      <c r="A23">
        <v>5593</v>
      </c>
      <c r="B23" t="s">
        <v>249</v>
      </c>
      <c r="C23" t="s">
        <v>250</v>
      </c>
      <c r="D23" t="s">
        <v>39</v>
      </c>
      <c r="E23">
        <v>62733</v>
      </c>
      <c r="F23" t="s">
        <v>431</v>
      </c>
      <c r="G23">
        <v>147022</v>
      </c>
      <c r="H23" t="s">
        <v>207</v>
      </c>
      <c r="J23" t="s">
        <v>416</v>
      </c>
      <c r="K23" t="s">
        <v>432</v>
      </c>
      <c r="L23" t="s">
        <v>433</v>
      </c>
      <c r="M23" t="s">
        <v>110</v>
      </c>
      <c r="N23" t="s">
        <v>46</v>
      </c>
      <c r="P23">
        <v>10348</v>
      </c>
      <c r="Q23" t="s">
        <v>1176</v>
      </c>
      <c r="R23">
        <v>21374</v>
      </c>
      <c r="S23" t="s">
        <v>362</v>
      </c>
      <c r="T23" t="s">
        <v>363</v>
      </c>
      <c r="U23">
        <v>12</v>
      </c>
      <c r="V23" t="s">
        <v>364</v>
      </c>
      <c r="W23" t="s">
        <v>342</v>
      </c>
      <c r="X23" t="s">
        <v>365</v>
      </c>
      <c r="Y23">
        <v>147022</v>
      </c>
      <c r="Z23" t="s">
        <v>207</v>
      </c>
      <c r="AB23" t="s">
        <v>416</v>
      </c>
      <c r="AC23" t="s">
        <v>56</v>
      </c>
      <c r="AD23" t="s">
        <v>257</v>
      </c>
      <c r="AE23" s="4">
        <v>0.76</v>
      </c>
      <c r="AF23" t="s">
        <v>56</v>
      </c>
      <c r="AI23" t="s">
        <v>434</v>
      </c>
      <c r="AJ23">
        <v>0</v>
      </c>
    </row>
    <row r="24" spans="1:36" x14ac:dyDescent="0.2">
      <c r="A24">
        <v>5593</v>
      </c>
      <c r="B24" t="s">
        <v>249</v>
      </c>
      <c r="C24" t="s">
        <v>250</v>
      </c>
      <c r="D24" t="s">
        <v>39</v>
      </c>
      <c r="E24">
        <v>62733</v>
      </c>
      <c r="F24" t="s">
        <v>431</v>
      </c>
      <c r="G24">
        <v>147022</v>
      </c>
      <c r="H24" t="s">
        <v>207</v>
      </c>
      <c r="J24" t="s">
        <v>416</v>
      </c>
      <c r="K24" t="s">
        <v>432</v>
      </c>
      <c r="L24" t="s">
        <v>433</v>
      </c>
      <c r="M24" t="s">
        <v>110</v>
      </c>
      <c r="N24" t="s">
        <v>46</v>
      </c>
      <c r="P24">
        <v>10348</v>
      </c>
      <c r="Q24" t="s">
        <v>1176</v>
      </c>
      <c r="R24">
        <v>21374</v>
      </c>
      <c r="S24" t="s">
        <v>362</v>
      </c>
      <c r="T24" t="s">
        <v>363</v>
      </c>
      <c r="U24">
        <v>12</v>
      </c>
      <c r="V24" t="s">
        <v>364</v>
      </c>
      <c r="W24" t="s">
        <v>342</v>
      </c>
      <c r="X24" t="s">
        <v>365</v>
      </c>
      <c r="Y24">
        <v>209485</v>
      </c>
      <c r="Z24" t="s">
        <v>59</v>
      </c>
      <c r="AB24" t="s">
        <v>332</v>
      </c>
      <c r="AC24" t="s">
        <v>56</v>
      </c>
      <c r="AD24" t="s">
        <v>257</v>
      </c>
      <c r="AE24" s="4">
        <v>0.67</v>
      </c>
      <c r="AF24" t="s">
        <v>56</v>
      </c>
      <c r="AI24" t="s">
        <v>434</v>
      </c>
      <c r="AJ24">
        <v>0</v>
      </c>
    </row>
    <row r="25" spans="1:36" x14ac:dyDescent="0.2">
      <c r="A25">
        <v>5593</v>
      </c>
      <c r="B25" t="s">
        <v>249</v>
      </c>
      <c r="C25" t="s">
        <v>250</v>
      </c>
      <c r="D25" t="s">
        <v>39</v>
      </c>
      <c r="E25">
        <v>62733</v>
      </c>
      <c r="F25" t="s">
        <v>431</v>
      </c>
      <c r="G25">
        <v>147022</v>
      </c>
      <c r="H25" t="s">
        <v>207</v>
      </c>
      <c r="J25" t="s">
        <v>416</v>
      </c>
      <c r="K25" t="s">
        <v>432</v>
      </c>
      <c r="L25" t="s">
        <v>433</v>
      </c>
      <c r="M25" t="s">
        <v>110</v>
      </c>
      <c r="N25" t="s">
        <v>46</v>
      </c>
      <c r="P25">
        <v>10348</v>
      </c>
      <c r="Q25" t="s">
        <v>1176</v>
      </c>
      <c r="R25">
        <v>21374</v>
      </c>
      <c r="S25" t="s">
        <v>362</v>
      </c>
      <c r="T25" t="s">
        <v>363</v>
      </c>
      <c r="U25">
        <v>12</v>
      </c>
      <c r="V25" t="s">
        <v>364</v>
      </c>
      <c r="W25" t="s">
        <v>342</v>
      </c>
      <c r="X25" t="s">
        <v>365</v>
      </c>
      <c r="Y25">
        <v>126723</v>
      </c>
      <c r="Z25" t="s">
        <v>83</v>
      </c>
      <c r="AB25" t="s">
        <v>285</v>
      </c>
      <c r="AC25" t="s">
        <v>56</v>
      </c>
      <c r="AD25" t="s">
        <v>257</v>
      </c>
      <c r="AE25" s="4">
        <v>0.746</v>
      </c>
      <c r="AF25" t="s">
        <v>56</v>
      </c>
      <c r="AI25" t="s">
        <v>434</v>
      </c>
      <c r="AJ25">
        <v>0</v>
      </c>
    </row>
    <row r="26" spans="1:36" x14ac:dyDescent="0.2">
      <c r="A26">
        <v>5593</v>
      </c>
      <c r="B26" t="s">
        <v>249</v>
      </c>
      <c r="C26" t="s">
        <v>250</v>
      </c>
      <c r="D26" t="s">
        <v>39</v>
      </c>
      <c r="E26">
        <v>62733</v>
      </c>
      <c r="F26" t="s">
        <v>431</v>
      </c>
      <c r="G26">
        <v>147022</v>
      </c>
      <c r="H26" t="s">
        <v>207</v>
      </c>
      <c r="J26" t="s">
        <v>416</v>
      </c>
      <c r="K26" t="s">
        <v>432</v>
      </c>
      <c r="L26" t="s">
        <v>433</v>
      </c>
      <c r="M26" t="s">
        <v>110</v>
      </c>
      <c r="N26" t="s">
        <v>46</v>
      </c>
      <c r="P26">
        <v>10348</v>
      </c>
      <c r="Q26" t="s">
        <v>1176</v>
      </c>
      <c r="R26">
        <v>21374</v>
      </c>
      <c r="S26" t="s">
        <v>362</v>
      </c>
      <c r="T26" t="s">
        <v>363</v>
      </c>
      <c r="U26">
        <v>12</v>
      </c>
      <c r="V26" t="s">
        <v>364</v>
      </c>
      <c r="W26" t="s">
        <v>342</v>
      </c>
      <c r="X26" t="s">
        <v>365</v>
      </c>
      <c r="Y26">
        <v>151645</v>
      </c>
      <c r="Z26" t="s">
        <v>153</v>
      </c>
      <c r="AB26" t="s">
        <v>368</v>
      </c>
      <c r="AC26" t="s">
        <v>58</v>
      </c>
      <c r="AD26" t="s">
        <v>257</v>
      </c>
      <c r="AE26" s="4">
        <v>0.64100000000000001</v>
      </c>
      <c r="AF26" t="s">
        <v>56</v>
      </c>
      <c r="AI26" t="s">
        <v>434</v>
      </c>
      <c r="AJ26">
        <v>0</v>
      </c>
    </row>
    <row r="27" spans="1:36" x14ac:dyDescent="0.2">
      <c r="A27">
        <v>5593</v>
      </c>
      <c r="B27" t="s">
        <v>249</v>
      </c>
      <c r="C27" t="s">
        <v>250</v>
      </c>
      <c r="D27" t="s">
        <v>39</v>
      </c>
      <c r="E27">
        <v>62733</v>
      </c>
      <c r="F27" t="s">
        <v>431</v>
      </c>
      <c r="G27">
        <v>147022</v>
      </c>
      <c r="H27" t="s">
        <v>207</v>
      </c>
      <c r="J27" t="s">
        <v>416</v>
      </c>
      <c r="K27" t="s">
        <v>432</v>
      </c>
      <c r="L27" t="s">
        <v>433</v>
      </c>
      <c r="M27" t="s">
        <v>110</v>
      </c>
      <c r="N27" t="s">
        <v>46</v>
      </c>
      <c r="P27">
        <v>10348</v>
      </c>
      <c r="Q27" t="s">
        <v>1176</v>
      </c>
      <c r="R27">
        <v>21374</v>
      </c>
      <c r="S27" t="s">
        <v>362</v>
      </c>
      <c r="T27" t="s">
        <v>363</v>
      </c>
      <c r="U27">
        <v>12</v>
      </c>
      <c r="V27" t="s">
        <v>364</v>
      </c>
      <c r="W27" t="s">
        <v>342</v>
      </c>
      <c r="X27" t="s">
        <v>365</v>
      </c>
      <c r="Y27">
        <v>151814</v>
      </c>
      <c r="Z27" t="s">
        <v>87</v>
      </c>
      <c r="AB27" t="s">
        <v>436</v>
      </c>
      <c r="AC27" t="s">
        <v>58</v>
      </c>
      <c r="AD27" t="s">
        <v>257</v>
      </c>
      <c r="AE27" s="4">
        <v>0.53500000000000003</v>
      </c>
      <c r="AF27" t="s">
        <v>56</v>
      </c>
      <c r="AI27" t="s">
        <v>434</v>
      </c>
      <c r="AJ27">
        <v>0</v>
      </c>
    </row>
    <row r="28" spans="1:36" x14ac:dyDescent="0.2">
      <c r="A28">
        <v>5593</v>
      </c>
      <c r="B28" t="s">
        <v>249</v>
      </c>
      <c r="C28" t="s">
        <v>250</v>
      </c>
      <c r="D28" t="s">
        <v>39</v>
      </c>
      <c r="E28">
        <v>62734</v>
      </c>
      <c r="F28" t="s">
        <v>437</v>
      </c>
      <c r="G28">
        <v>144131</v>
      </c>
      <c r="H28" t="s">
        <v>438</v>
      </c>
      <c r="J28" t="s">
        <v>439</v>
      </c>
      <c r="K28" t="s">
        <v>440</v>
      </c>
      <c r="L28" t="s">
        <v>441</v>
      </c>
      <c r="M28" t="s">
        <v>110</v>
      </c>
      <c r="N28" t="s">
        <v>46</v>
      </c>
      <c r="P28">
        <v>10348</v>
      </c>
      <c r="Q28" t="s">
        <v>1176</v>
      </c>
      <c r="R28">
        <v>21374</v>
      </c>
      <c r="S28" t="s">
        <v>362</v>
      </c>
      <c r="T28" t="s">
        <v>363</v>
      </c>
      <c r="U28">
        <v>12</v>
      </c>
      <c r="V28" t="s">
        <v>364</v>
      </c>
      <c r="W28" t="s">
        <v>342</v>
      </c>
      <c r="X28" t="s">
        <v>365</v>
      </c>
      <c r="Y28">
        <v>133391</v>
      </c>
      <c r="Z28" t="s">
        <v>366</v>
      </c>
      <c r="AB28" t="s">
        <v>367</v>
      </c>
      <c r="AC28" t="s">
        <v>58</v>
      </c>
      <c r="AD28" t="s">
        <v>257</v>
      </c>
      <c r="AE28" s="4">
        <v>1.02</v>
      </c>
      <c r="AF28" t="s">
        <v>56</v>
      </c>
      <c r="AI28" t="s">
        <v>442</v>
      </c>
      <c r="AJ28">
        <v>0</v>
      </c>
    </row>
    <row r="29" spans="1:36" x14ac:dyDescent="0.2">
      <c r="A29">
        <v>5593</v>
      </c>
      <c r="B29" t="s">
        <v>249</v>
      </c>
      <c r="C29" t="s">
        <v>250</v>
      </c>
      <c r="D29" t="s">
        <v>39</v>
      </c>
      <c r="E29">
        <v>62734</v>
      </c>
      <c r="F29" t="s">
        <v>437</v>
      </c>
      <c r="G29">
        <v>144131</v>
      </c>
      <c r="H29" t="s">
        <v>438</v>
      </c>
      <c r="J29" t="s">
        <v>439</v>
      </c>
      <c r="K29" t="s">
        <v>440</v>
      </c>
      <c r="L29" t="s">
        <v>441</v>
      </c>
      <c r="M29" t="s">
        <v>110</v>
      </c>
      <c r="N29" t="s">
        <v>46</v>
      </c>
      <c r="P29">
        <v>10348</v>
      </c>
      <c r="Q29" t="s">
        <v>1176</v>
      </c>
      <c r="R29">
        <v>21374</v>
      </c>
      <c r="S29" t="s">
        <v>362</v>
      </c>
      <c r="T29" t="s">
        <v>363</v>
      </c>
      <c r="U29">
        <v>12</v>
      </c>
      <c r="V29" t="s">
        <v>364</v>
      </c>
      <c r="W29" t="s">
        <v>342</v>
      </c>
      <c r="X29" t="s">
        <v>365</v>
      </c>
      <c r="Y29">
        <v>144131</v>
      </c>
      <c r="Z29" t="s">
        <v>438</v>
      </c>
      <c r="AB29" t="s">
        <v>439</v>
      </c>
      <c r="AC29" t="s">
        <v>56</v>
      </c>
      <c r="AD29" t="s">
        <v>257</v>
      </c>
      <c r="AE29" s="4">
        <v>0.84</v>
      </c>
      <c r="AF29" t="s">
        <v>56</v>
      </c>
      <c r="AI29" t="s">
        <v>442</v>
      </c>
      <c r="AJ29">
        <v>0</v>
      </c>
    </row>
    <row r="30" spans="1:36" x14ac:dyDescent="0.2">
      <c r="A30">
        <v>5593</v>
      </c>
      <c r="B30" t="s">
        <v>249</v>
      </c>
      <c r="C30" t="s">
        <v>250</v>
      </c>
      <c r="D30" t="s">
        <v>39</v>
      </c>
      <c r="E30">
        <v>62734</v>
      </c>
      <c r="F30" t="s">
        <v>437</v>
      </c>
      <c r="G30">
        <v>144131</v>
      </c>
      <c r="H30" t="s">
        <v>438</v>
      </c>
      <c r="J30" t="s">
        <v>439</v>
      </c>
      <c r="K30" t="s">
        <v>440</v>
      </c>
      <c r="L30" t="s">
        <v>441</v>
      </c>
      <c r="M30" t="s">
        <v>110</v>
      </c>
      <c r="N30" t="s">
        <v>46</v>
      </c>
      <c r="P30">
        <v>10348</v>
      </c>
      <c r="Q30" t="s">
        <v>1176</v>
      </c>
      <c r="R30">
        <v>21374</v>
      </c>
      <c r="S30" t="s">
        <v>362</v>
      </c>
      <c r="T30" t="s">
        <v>363</v>
      </c>
      <c r="U30">
        <v>12</v>
      </c>
      <c r="V30" t="s">
        <v>364</v>
      </c>
      <c r="W30" t="s">
        <v>342</v>
      </c>
      <c r="X30" t="s">
        <v>365</v>
      </c>
      <c r="Y30">
        <v>147022</v>
      </c>
      <c r="Z30" t="s">
        <v>207</v>
      </c>
      <c r="AB30" t="s">
        <v>416</v>
      </c>
      <c r="AC30" t="s">
        <v>58</v>
      </c>
      <c r="AD30" t="s">
        <v>257</v>
      </c>
      <c r="AE30" s="4">
        <v>0.76</v>
      </c>
      <c r="AF30" t="s">
        <v>56</v>
      </c>
      <c r="AI30" t="s">
        <v>442</v>
      </c>
      <c r="AJ30">
        <v>0</v>
      </c>
    </row>
    <row r="31" spans="1:36" x14ac:dyDescent="0.2">
      <c r="A31">
        <v>5593</v>
      </c>
      <c r="B31" t="s">
        <v>249</v>
      </c>
      <c r="C31" t="s">
        <v>250</v>
      </c>
      <c r="D31" t="s">
        <v>39</v>
      </c>
      <c r="E31">
        <v>62734</v>
      </c>
      <c r="F31" t="s">
        <v>437</v>
      </c>
      <c r="G31">
        <v>144131</v>
      </c>
      <c r="H31" t="s">
        <v>438</v>
      </c>
      <c r="J31" t="s">
        <v>439</v>
      </c>
      <c r="K31" t="s">
        <v>440</v>
      </c>
      <c r="L31" t="s">
        <v>441</v>
      </c>
      <c r="M31" t="s">
        <v>110</v>
      </c>
      <c r="N31" t="s">
        <v>46</v>
      </c>
      <c r="P31">
        <v>10348</v>
      </c>
      <c r="Q31" t="s">
        <v>1176</v>
      </c>
      <c r="R31">
        <v>21374</v>
      </c>
      <c r="S31" t="s">
        <v>362</v>
      </c>
      <c r="T31" t="s">
        <v>363</v>
      </c>
      <c r="U31">
        <v>12</v>
      </c>
      <c r="V31" t="s">
        <v>364</v>
      </c>
      <c r="W31" t="s">
        <v>342</v>
      </c>
      <c r="X31" t="s">
        <v>365</v>
      </c>
      <c r="Y31">
        <v>159659</v>
      </c>
      <c r="Z31" t="s">
        <v>94</v>
      </c>
      <c r="AB31" t="s">
        <v>435</v>
      </c>
      <c r="AC31" t="s">
        <v>58</v>
      </c>
      <c r="AD31" t="s">
        <v>257</v>
      </c>
      <c r="AE31" s="4">
        <v>0.76400000000000001</v>
      </c>
      <c r="AF31" t="s">
        <v>56</v>
      </c>
      <c r="AG31" t="s">
        <v>33</v>
      </c>
      <c r="AI31" t="s">
        <v>442</v>
      </c>
      <c r="AJ31">
        <v>0</v>
      </c>
    </row>
    <row r="32" spans="1:36" x14ac:dyDescent="0.2">
      <c r="A32">
        <v>5593</v>
      </c>
      <c r="B32" t="s">
        <v>249</v>
      </c>
      <c r="C32" t="s">
        <v>250</v>
      </c>
      <c r="D32" t="s">
        <v>39</v>
      </c>
      <c r="E32">
        <v>62734</v>
      </c>
      <c r="F32" t="s">
        <v>437</v>
      </c>
      <c r="G32">
        <v>144131</v>
      </c>
      <c r="H32" t="s">
        <v>438</v>
      </c>
      <c r="J32" t="s">
        <v>439</v>
      </c>
      <c r="K32" t="s">
        <v>440</v>
      </c>
      <c r="L32" t="s">
        <v>441</v>
      </c>
      <c r="M32" t="s">
        <v>110</v>
      </c>
      <c r="N32" t="s">
        <v>46</v>
      </c>
      <c r="P32">
        <v>10348</v>
      </c>
      <c r="Q32" t="s">
        <v>1176</v>
      </c>
      <c r="R32">
        <v>21374</v>
      </c>
      <c r="S32" t="s">
        <v>362</v>
      </c>
      <c r="T32" t="s">
        <v>363</v>
      </c>
      <c r="U32">
        <v>12</v>
      </c>
      <c r="V32" t="s">
        <v>364</v>
      </c>
      <c r="W32" t="s">
        <v>342</v>
      </c>
      <c r="X32" t="s">
        <v>365</v>
      </c>
      <c r="Y32">
        <v>209485</v>
      </c>
      <c r="Z32" t="s">
        <v>59</v>
      </c>
      <c r="AB32" t="s">
        <v>332</v>
      </c>
      <c r="AC32" t="s">
        <v>58</v>
      </c>
      <c r="AD32" t="s">
        <v>257</v>
      </c>
      <c r="AE32" s="4">
        <v>0.67</v>
      </c>
      <c r="AF32" t="s">
        <v>56</v>
      </c>
      <c r="AI32" t="s">
        <v>442</v>
      </c>
      <c r="AJ32">
        <v>0</v>
      </c>
    </row>
    <row r="33" spans="1:36" x14ac:dyDescent="0.2">
      <c r="A33">
        <v>5593</v>
      </c>
      <c r="B33" t="s">
        <v>249</v>
      </c>
      <c r="C33" t="s">
        <v>250</v>
      </c>
      <c r="D33" t="s">
        <v>39</v>
      </c>
      <c r="E33">
        <v>62734</v>
      </c>
      <c r="F33" t="s">
        <v>437</v>
      </c>
      <c r="G33">
        <v>144131</v>
      </c>
      <c r="H33" t="s">
        <v>438</v>
      </c>
      <c r="J33" t="s">
        <v>439</v>
      </c>
      <c r="K33" t="s">
        <v>440</v>
      </c>
      <c r="L33" t="s">
        <v>441</v>
      </c>
      <c r="M33" t="s">
        <v>110</v>
      </c>
      <c r="N33" t="s">
        <v>46</v>
      </c>
      <c r="P33">
        <v>10348</v>
      </c>
      <c r="Q33" t="s">
        <v>1176</v>
      </c>
      <c r="R33">
        <v>21374</v>
      </c>
      <c r="S33" t="s">
        <v>362</v>
      </c>
      <c r="T33" t="s">
        <v>363</v>
      </c>
      <c r="U33">
        <v>12</v>
      </c>
      <c r="V33" t="s">
        <v>364</v>
      </c>
      <c r="W33" t="s">
        <v>342</v>
      </c>
      <c r="X33" t="s">
        <v>365</v>
      </c>
      <c r="Y33">
        <v>217967</v>
      </c>
      <c r="Z33" t="s">
        <v>443</v>
      </c>
      <c r="AB33" t="s">
        <v>444</v>
      </c>
      <c r="AC33" t="s">
        <v>56</v>
      </c>
      <c r="AD33" t="s">
        <v>257</v>
      </c>
      <c r="AE33" s="4">
        <v>0.49199999999999999</v>
      </c>
      <c r="AF33" t="s">
        <v>56</v>
      </c>
      <c r="AI33" t="s">
        <v>442</v>
      </c>
      <c r="AJ33">
        <v>0</v>
      </c>
    </row>
    <row r="34" spans="1:36" x14ac:dyDescent="0.2">
      <c r="A34">
        <v>5593</v>
      </c>
      <c r="B34" t="s">
        <v>249</v>
      </c>
      <c r="C34" t="s">
        <v>250</v>
      </c>
      <c r="D34" t="s">
        <v>39</v>
      </c>
      <c r="E34">
        <v>62734</v>
      </c>
      <c r="F34" t="s">
        <v>437</v>
      </c>
      <c r="G34">
        <v>144131</v>
      </c>
      <c r="H34" t="s">
        <v>438</v>
      </c>
      <c r="J34" t="s">
        <v>439</v>
      </c>
      <c r="K34" t="s">
        <v>440</v>
      </c>
      <c r="L34" t="s">
        <v>441</v>
      </c>
      <c r="M34" t="s">
        <v>110</v>
      </c>
      <c r="N34" t="s">
        <v>46</v>
      </c>
      <c r="P34">
        <v>10348</v>
      </c>
      <c r="Q34" t="s">
        <v>1176</v>
      </c>
      <c r="R34">
        <v>21374</v>
      </c>
      <c r="S34" t="s">
        <v>362</v>
      </c>
      <c r="T34" t="s">
        <v>363</v>
      </c>
      <c r="U34">
        <v>12</v>
      </c>
      <c r="V34" t="s">
        <v>364</v>
      </c>
      <c r="W34" t="s">
        <v>342</v>
      </c>
      <c r="X34" t="s">
        <v>365</v>
      </c>
      <c r="Y34">
        <v>170717</v>
      </c>
      <c r="Z34" t="s">
        <v>445</v>
      </c>
      <c r="AB34" t="s">
        <v>446</v>
      </c>
      <c r="AC34" t="s">
        <v>56</v>
      </c>
      <c r="AD34" t="s">
        <v>257</v>
      </c>
      <c r="AE34" s="4">
        <v>0.48399999999999999</v>
      </c>
      <c r="AF34" t="s">
        <v>56</v>
      </c>
      <c r="AI34" t="s">
        <v>442</v>
      </c>
      <c r="AJ34">
        <v>0</v>
      </c>
    </row>
    <row r="35" spans="1:36" x14ac:dyDescent="0.2">
      <c r="A35">
        <v>5593</v>
      </c>
      <c r="B35" t="s">
        <v>249</v>
      </c>
      <c r="C35" t="s">
        <v>250</v>
      </c>
      <c r="D35" t="s">
        <v>39</v>
      </c>
      <c r="E35">
        <v>62734</v>
      </c>
      <c r="F35" t="s">
        <v>437</v>
      </c>
      <c r="G35">
        <v>144131</v>
      </c>
      <c r="H35" t="s">
        <v>438</v>
      </c>
      <c r="J35" t="s">
        <v>439</v>
      </c>
      <c r="K35" t="s">
        <v>440</v>
      </c>
      <c r="L35" t="s">
        <v>441</v>
      </c>
      <c r="M35" t="s">
        <v>110</v>
      </c>
      <c r="N35" t="s">
        <v>46</v>
      </c>
      <c r="P35">
        <v>10348</v>
      </c>
      <c r="Q35" t="s">
        <v>1176</v>
      </c>
      <c r="R35">
        <v>21374</v>
      </c>
      <c r="S35" t="s">
        <v>362</v>
      </c>
      <c r="T35" t="s">
        <v>363</v>
      </c>
      <c r="U35">
        <v>12</v>
      </c>
      <c r="V35" t="s">
        <v>364</v>
      </c>
      <c r="W35" t="s">
        <v>342</v>
      </c>
      <c r="X35" t="s">
        <v>365</v>
      </c>
      <c r="Y35">
        <v>205958</v>
      </c>
      <c r="Z35" t="s">
        <v>173</v>
      </c>
      <c r="AB35" t="s">
        <v>447</v>
      </c>
      <c r="AC35" t="s">
        <v>56</v>
      </c>
      <c r="AD35" t="s">
        <v>257</v>
      </c>
      <c r="AE35" s="4">
        <v>0.67100000000000004</v>
      </c>
      <c r="AF35" t="s">
        <v>56</v>
      </c>
      <c r="AI35" t="s">
        <v>442</v>
      </c>
      <c r="AJ35">
        <v>0</v>
      </c>
    </row>
    <row r="36" spans="1:36" x14ac:dyDescent="0.2">
      <c r="A36">
        <v>5593</v>
      </c>
      <c r="B36" t="s">
        <v>249</v>
      </c>
      <c r="C36" t="s">
        <v>250</v>
      </c>
      <c r="D36" t="s">
        <v>39</v>
      </c>
      <c r="E36">
        <v>62735</v>
      </c>
      <c r="F36" t="s">
        <v>448</v>
      </c>
      <c r="G36">
        <v>159659</v>
      </c>
      <c r="H36" t="s">
        <v>94</v>
      </c>
      <c r="J36" t="s">
        <v>435</v>
      </c>
      <c r="K36" t="s">
        <v>449</v>
      </c>
      <c r="L36" t="s">
        <v>450</v>
      </c>
      <c r="M36" t="s">
        <v>110</v>
      </c>
      <c r="N36" t="s">
        <v>46</v>
      </c>
      <c r="P36">
        <v>10348</v>
      </c>
      <c r="Q36" t="s">
        <v>1176</v>
      </c>
      <c r="R36">
        <v>21374</v>
      </c>
      <c r="S36" t="s">
        <v>362</v>
      </c>
      <c r="T36" t="s">
        <v>363</v>
      </c>
      <c r="U36">
        <v>12</v>
      </c>
      <c r="V36" t="s">
        <v>364</v>
      </c>
      <c r="W36" t="s">
        <v>342</v>
      </c>
      <c r="X36" t="s">
        <v>365</v>
      </c>
      <c r="Y36">
        <v>133391</v>
      </c>
      <c r="Z36" t="s">
        <v>366</v>
      </c>
      <c r="AB36" t="s">
        <v>367</v>
      </c>
      <c r="AC36" t="s">
        <v>58</v>
      </c>
      <c r="AD36" t="s">
        <v>257</v>
      </c>
      <c r="AE36" s="4">
        <v>1.02</v>
      </c>
      <c r="AF36" t="s">
        <v>56</v>
      </c>
      <c r="AI36" t="s">
        <v>335</v>
      </c>
      <c r="AJ36">
        <v>0</v>
      </c>
    </row>
    <row r="37" spans="1:36" x14ac:dyDescent="0.2">
      <c r="A37">
        <v>5593</v>
      </c>
      <c r="B37" t="s">
        <v>249</v>
      </c>
      <c r="C37" t="s">
        <v>250</v>
      </c>
      <c r="D37" t="s">
        <v>39</v>
      </c>
      <c r="E37">
        <v>62735</v>
      </c>
      <c r="F37" t="s">
        <v>448</v>
      </c>
      <c r="G37">
        <v>159659</v>
      </c>
      <c r="H37" t="s">
        <v>94</v>
      </c>
      <c r="J37" t="s">
        <v>435</v>
      </c>
      <c r="K37" t="s">
        <v>449</v>
      </c>
      <c r="L37" t="s">
        <v>450</v>
      </c>
      <c r="M37" t="s">
        <v>110</v>
      </c>
      <c r="N37" t="s">
        <v>46</v>
      </c>
      <c r="P37">
        <v>10348</v>
      </c>
      <c r="Q37" t="s">
        <v>1176</v>
      </c>
      <c r="R37">
        <v>21374</v>
      </c>
      <c r="S37" t="s">
        <v>362</v>
      </c>
      <c r="T37" t="s">
        <v>363</v>
      </c>
      <c r="U37">
        <v>12</v>
      </c>
      <c r="V37" t="s">
        <v>364</v>
      </c>
      <c r="W37" t="s">
        <v>342</v>
      </c>
      <c r="X37" t="s">
        <v>365</v>
      </c>
      <c r="Y37">
        <v>147022</v>
      </c>
      <c r="Z37" t="s">
        <v>207</v>
      </c>
      <c r="AB37" t="s">
        <v>416</v>
      </c>
      <c r="AC37" t="s">
        <v>58</v>
      </c>
      <c r="AD37" t="s">
        <v>257</v>
      </c>
      <c r="AE37" s="4">
        <v>0.76</v>
      </c>
      <c r="AF37" t="s">
        <v>56</v>
      </c>
      <c r="AI37" t="s">
        <v>335</v>
      </c>
      <c r="AJ37">
        <v>0</v>
      </c>
    </row>
    <row r="38" spans="1:36" x14ac:dyDescent="0.2">
      <c r="A38">
        <v>5593</v>
      </c>
      <c r="B38" t="s">
        <v>249</v>
      </c>
      <c r="C38" t="s">
        <v>250</v>
      </c>
      <c r="D38" t="s">
        <v>39</v>
      </c>
      <c r="E38">
        <v>62735</v>
      </c>
      <c r="F38" t="s">
        <v>448</v>
      </c>
      <c r="G38">
        <v>159659</v>
      </c>
      <c r="H38" t="s">
        <v>94</v>
      </c>
      <c r="J38" t="s">
        <v>435</v>
      </c>
      <c r="K38" t="s">
        <v>449</v>
      </c>
      <c r="L38" t="s">
        <v>450</v>
      </c>
      <c r="M38" t="s">
        <v>110</v>
      </c>
      <c r="N38" t="s">
        <v>46</v>
      </c>
      <c r="P38">
        <v>10348</v>
      </c>
      <c r="Q38" t="s">
        <v>1176</v>
      </c>
      <c r="R38">
        <v>21374</v>
      </c>
      <c r="S38" t="s">
        <v>362</v>
      </c>
      <c r="T38" t="s">
        <v>363</v>
      </c>
      <c r="U38">
        <v>12</v>
      </c>
      <c r="V38" t="s">
        <v>364</v>
      </c>
      <c r="W38" t="s">
        <v>342</v>
      </c>
      <c r="X38" t="s">
        <v>365</v>
      </c>
      <c r="Y38">
        <v>159659</v>
      </c>
      <c r="Z38" t="s">
        <v>94</v>
      </c>
      <c r="AB38" t="s">
        <v>435</v>
      </c>
      <c r="AC38" t="s">
        <v>56</v>
      </c>
      <c r="AD38" t="s">
        <v>257</v>
      </c>
      <c r="AE38" s="4">
        <v>0.76400000000000001</v>
      </c>
      <c r="AF38" t="s">
        <v>56</v>
      </c>
      <c r="AG38" t="s">
        <v>33</v>
      </c>
      <c r="AI38" t="s">
        <v>335</v>
      </c>
      <c r="AJ38">
        <v>0</v>
      </c>
    </row>
    <row r="39" spans="1:36" x14ac:dyDescent="0.2">
      <c r="A39">
        <v>5593</v>
      </c>
      <c r="B39" t="s">
        <v>249</v>
      </c>
      <c r="C39" t="s">
        <v>250</v>
      </c>
      <c r="D39" t="s">
        <v>39</v>
      </c>
      <c r="E39">
        <v>62735</v>
      </c>
      <c r="F39" t="s">
        <v>448</v>
      </c>
      <c r="G39">
        <v>159659</v>
      </c>
      <c r="H39" t="s">
        <v>94</v>
      </c>
      <c r="J39" t="s">
        <v>435</v>
      </c>
      <c r="K39" t="s">
        <v>449</v>
      </c>
      <c r="L39" t="s">
        <v>450</v>
      </c>
      <c r="M39" t="s">
        <v>110</v>
      </c>
      <c r="N39" t="s">
        <v>46</v>
      </c>
      <c r="P39">
        <v>10348</v>
      </c>
      <c r="Q39" t="s">
        <v>1176</v>
      </c>
      <c r="R39">
        <v>21374</v>
      </c>
      <c r="S39" t="s">
        <v>362</v>
      </c>
      <c r="T39" t="s">
        <v>363</v>
      </c>
      <c r="U39">
        <v>12</v>
      </c>
      <c r="V39" t="s">
        <v>364</v>
      </c>
      <c r="W39" t="s">
        <v>342</v>
      </c>
      <c r="X39" t="s">
        <v>365</v>
      </c>
      <c r="Y39">
        <v>126723</v>
      </c>
      <c r="Z39" t="s">
        <v>83</v>
      </c>
      <c r="AB39" t="s">
        <v>285</v>
      </c>
      <c r="AC39" t="s">
        <v>58</v>
      </c>
      <c r="AD39" t="s">
        <v>257</v>
      </c>
      <c r="AE39" s="4">
        <v>0.746</v>
      </c>
      <c r="AF39" t="s">
        <v>56</v>
      </c>
      <c r="AI39" t="s">
        <v>335</v>
      </c>
      <c r="AJ39">
        <v>0</v>
      </c>
    </row>
    <row r="40" spans="1:36" x14ac:dyDescent="0.2">
      <c r="A40">
        <v>5593</v>
      </c>
      <c r="B40" t="s">
        <v>249</v>
      </c>
      <c r="C40" t="s">
        <v>250</v>
      </c>
      <c r="D40" t="s">
        <v>39</v>
      </c>
      <c r="E40">
        <v>62735</v>
      </c>
      <c r="F40" t="s">
        <v>448</v>
      </c>
      <c r="G40">
        <v>159659</v>
      </c>
      <c r="H40" t="s">
        <v>94</v>
      </c>
      <c r="J40" t="s">
        <v>435</v>
      </c>
      <c r="K40" t="s">
        <v>449</v>
      </c>
      <c r="L40" t="s">
        <v>450</v>
      </c>
      <c r="M40" t="s">
        <v>110</v>
      </c>
      <c r="N40" t="s">
        <v>46</v>
      </c>
      <c r="P40">
        <v>10348</v>
      </c>
      <c r="Q40" t="s">
        <v>1176</v>
      </c>
      <c r="R40">
        <v>21374</v>
      </c>
      <c r="S40" t="s">
        <v>362</v>
      </c>
      <c r="T40" t="s">
        <v>363</v>
      </c>
      <c r="U40">
        <v>12</v>
      </c>
      <c r="V40" t="s">
        <v>364</v>
      </c>
      <c r="W40" t="s">
        <v>342</v>
      </c>
      <c r="X40" t="s">
        <v>365</v>
      </c>
      <c r="Y40">
        <v>151645</v>
      </c>
      <c r="Z40" t="s">
        <v>153</v>
      </c>
      <c r="AB40" t="s">
        <v>368</v>
      </c>
      <c r="AC40" t="s">
        <v>56</v>
      </c>
      <c r="AD40" t="s">
        <v>257</v>
      </c>
      <c r="AE40" s="4">
        <v>0.64100000000000001</v>
      </c>
      <c r="AF40" t="s">
        <v>56</v>
      </c>
      <c r="AI40" t="s">
        <v>335</v>
      </c>
      <c r="AJ40">
        <v>0</v>
      </c>
    </row>
    <row r="41" spans="1:36" x14ac:dyDescent="0.2">
      <c r="A41">
        <v>5593</v>
      </c>
      <c r="B41" t="s">
        <v>249</v>
      </c>
      <c r="C41" t="s">
        <v>250</v>
      </c>
      <c r="D41" t="s">
        <v>39</v>
      </c>
      <c r="E41">
        <v>62735</v>
      </c>
      <c r="F41" t="s">
        <v>448</v>
      </c>
      <c r="G41">
        <v>159659</v>
      </c>
      <c r="H41" t="s">
        <v>94</v>
      </c>
      <c r="J41" t="s">
        <v>435</v>
      </c>
      <c r="K41" t="s">
        <v>449</v>
      </c>
      <c r="L41" t="s">
        <v>450</v>
      </c>
      <c r="M41" t="s">
        <v>110</v>
      </c>
      <c r="N41" t="s">
        <v>46</v>
      </c>
      <c r="P41">
        <v>10348</v>
      </c>
      <c r="Q41" t="s">
        <v>1176</v>
      </c>
      <c r="R41">
        <v>21374</v>
      </c>
      <c r="S41" t="s">
        <v>362</v>
      </c>
      <c r="T41" t="s">
        <v>363</v>
      </c>
      <c r="U41">
        <v>12</v>
      </c>
      <c r="V41" t="s">
        <v>364</v>
      </c>
      <c r="W41" t="s">
        <v>342</v>
      </c>
      <c r="X41" t="s">
        <v>365</v>
      </c>
      <c r="Y41">
        <v>151814</v>
      </c>
      <c r="Z41" t="s">
        <v>87</v>
      </c>
      <c r="AB41" t="s">
        <v>436</v>
      </c>
      <c r="AC41" t="s">
        <v>56</v>
      </c>
      <c r="AD41" t="s">
        <v>257</v>
      </c>
      <c r="AE41" s="4">
        <v>0.53500000000000003</v>
      </c>
      <c r="AF41" t="s">
        <v>56</v>
      </c>
      <c r="AI41" t="s">
        <v>335</v>
      </c>
      <c r="AJ41">
        <v>0</v>
      </c>
    </row>
    <row r="42" spans="1:36" x14ac:dyDescent="0.2">
      <c r="A42">
        <v>5593</v>
      </c>
      <c r="B42" t="s">
        <v>249</v>
      </c>
      <c r="C42" t="s">
        <v>250</v>
      </c>
      <c r="D42" t="s">
        <v>39</v>
      </c>
      <c r="E42">
        <v>62735</v>
      </c>
      <c r="F42" t="s">
        <v>448</v>
      </c>
      <c r="G42">
        <v>159659</v>
      </c>
      <c r="H42" t="s">
        <v>94</v>
      </c>
      <c r="J42" t="s">
        <v>435</v>
      </c>
      <c r="K42" t="s">
        <v>449</v>
      </c>
      <c r="L42" t="s">
        <v>450</v>
      </c>
      <c r="M42" t="s">
        <v>110</v>
      </c>
      <c r="N42" t="s">
        <v>46</v>
      </c>
      <c r="P42">
        <v>10348</v>
      </c>
      <c r="Q42" t="s">
        <v>1176</v>
      </c>
      <c r="R42">
        <v>21374</v>
      </c>
      <c r="S42" t="s">
        <v>362</v>
      </c>
      <c r="T42" t="s">
        <v>363</v>
      </c>
      <c r="U42">
        <v>12</v>
      </c>
      <c r="V42" t="s">
        <v>364</v>
      </c>
      <c r="W42" t="s">
        <v>342</v>
      </c>
      <c r="X42" t="s">
        <v>365</v>
      </c>
      <c r="Y42">
        <v>105304</v>
      </c>
      <c r="Z42" t="s">
        <v>451</v>
      </c>
      <c r="AA42" t="s">
        <v>54</v>
      </c>
      <c r="AB42" t="s">
        <v>452</v>
      </c>
      <c r="AC42" t="s">
        <v>58</v>
      </c>
      <c r="AD42" t="s">
        <v>257</v>
      </c>
      <c r="AE42" s="4">
        <v>0.624</v>
      </c>
      <c r="AF42" t="s">
        <v>58</v>
      </c>
      <c r="AI42" t="s">
        <v>335</v>
      </c>
      <c r="AJ42">
        <v>0</v>
      </c>
    </row>
    <row r="43" spans="1:36" x14ac:dyDescent="0.2">
      <c r="A43">
        <v>5593</v>
      </c>
      <c r="B43" t="s">
        <v>249</v>
      </c>
      <c r="C43" t="s">
        <v>250</v>
      </c>
      <c r="D43" t="s">
        <v>39</v>
      </c>
      <c r="E43">
        <v>62736</v>
      </c>
      <c r="F43" t="s">
        <v>453</v>
      </c>
      <c r="G43">
        <v>219564</v>
      </c>
      <c r="H43" t="s">
        <v>143</v>
      </c>
      <c r="J43" t="s">
        <v>246</v>
      </c>
      <c r="K43" t="s">
        <v>454</v>
      </c>
      <c r="L43" t="s">
        <v>455</v>
      </c>
      <c r="M43" t="s">
        <v>45</v>
      </c>
      <c r="N43" t="s">
        <v>46</v>
      </c>
      <c r="P43">
        <v>10348</v>
      </c>
      <c r="Q43" t="s">
        <v>1176</v>
      </c>
      <c r="R43">
        <v>21374</v>
      </c>
      <c r="S43" t="s">
        <v>362</v>
      </c>
      <c r="T43" t="s">
        <v>363</v>
      </c>
      <c r="U43">
        <v>12</v>
      </c>
      <c r="V43" t="s">
        <v>364</v>
      </c>
      <c r="W43" t="s">
        <v>342</v>
      </c>
      <c r="X43" t="s">
        <v>365</v>
      </c>
      <c r="Y43">
        <v>133391</v>
      </c>
      <c r="Z43" t="s">
        <v>366</v>
      </c>
      <c r="AB43" t="s">
        <v>367</v>
      </c>
      <c r="AC43" t="s">
        <v>58</v>
      </c>
      <c r="AD43" t="s">
        <v>257</v>
      </c>
      <c r="AE43" s="4">
        <v>1.02</v>
      </c>
      <c r="AF43" t="s">
        <v>56</v>
      </c>
      <c r="AJ43">
        <v>0</v>
      </c>
    </row>
    <row r="44" spans="1:36" x14ac:dyDescent="0.2">
      <c r="A44">
        <v>5593</v>
      </c>
      <c r="B44" t="s">
        <v>249</v>
      </c>
      <c r="C44" t="s">
        <v>250</v>
      </c>
      <c r="D44" t="s">
        <v>39</v>
      </c>
      <c r="E44">
        <v>62736</v>
      </c>
      <c r="F44" t="s">
        <v>453</v>
      </c>
      <c r="G44">
        <v>219564</v>
      </c>
      <c r="H44" t="s">
        <v>143</v>
      </c>
      <c r="J44" t="s">
        <v>246</v>
      </c>
      <c r="K44" t="s">
        <v>454</v>
      </c>
      <c r="L44" t="s">
        <v>455</v>
      </c>
      <c r="M44" t="s">
        <v>45</v>
      </c>
      <c r="N44" t="s">
        <v>46</v>
      </c>
      <c r="P44">
        <v>10348</v>
      </c>
      <c r="Q44" t="s">
        <v>1176</v>
      </c>
      <c r="R44">
        <v>21374</v>
      </c>
      <c r="S44" t="s">
        <v>362</v>
      </c>
      <c r="T44" t="s">
        <v>363</v>
      </c>
      <c r="U44">
        <v>12</v>
      </c>
      <c r="V44" t="s">
        <v>364</v>
      </c>
      <c r="W44" t="s">
        <v>342</v>
      </c>
      <c r="X44" t="s">
        <v>365</v>
      </c>
      <c r="Y44">
        <v>147022</v>
      </c>
      <c r="Z44" t="s">
        <v>207</v>
      </c>
      <c r="AB44" t="s">
        <v>416</v>
      </c>
      <c r="AC44" t="s">
        <v>58</v>
      </c>
      <c r="AD44" t="s">
        <v>257</v>
      </c>
      <c r="AE44" s="4">
        <v>0.76</v>
      </c>
      <c r="AF44" t="s">
        <v>56</v>
      </c>
      <c r="AJ44">
        <v>0</v>
      </c>
    </row>
    <row r="45" spans="1:36" x14ac:dyDescent="0.2">
      <c r="A45">
        <v>5593</v>
      </c>
      <c r="B45" t="s">
        <v>249</v>
      </c>
      <c r="C45" t="s">
        <v>250</v>
      </c>
      <c r="D45" t="s">
        <v>39</v>
      </c>
      <c r="E45">
        <v>62736</v>
      </c>
      <c r="F45" t="s">
        <v>453</v>
      </c>
      <c r="G45">
        <v>219564</v>
      </c>
      <c r="H45" t="s">
        <v>143</v>
      </c>
      <c r="J45" t="s">
        <v>246</v>
      </c>
      <c r="K45" t="s">
        <v>454</v>
      </c>
      <c r="L45" t="s">
        <v>455</v>
      </c>
      <c r="M45" t="s">
        <v>45</v>
      </c>
      <c r="N45" t="s">
        <v>46</v>
      </c>
      <c r="P45">
        <v>10348</v>
      </c>
      <c r="Q45" t="s">
        <v>1176</v>
      </c>
      <c r="R45">
        <v>21374</v>
      </c>
      <c r="S45" t="s">
        <v>362</v>
      </c>
      <c r="T45" t="s">
        <v>363</v>
      </c>
      <c r="U45">
        <v>12</v>
      </c>
      <c r="V45" t="s">
        <v>364</v>
      </c>
      <c r="W45" t="s">
        <v>342</v>
      </c>
      <c r="X45" t="s">
        <v>365</v>
      </c>
      <c r="Y45">
        <v>165812</v>
      </c>
      <c r="Z45" t="s">
        <v>424</v>
      </c>
      <c r="AB45" t="s">
        <v>456</v>
      </c>
      <c r="AC45" t="s">
        <v>56</v>
      </c>
      <c r="AD45" t="s">
        <v>257</v>
      </c>
      <c r="AE45" s="4">
        <v>0.66700000000000004</v>
      </c>
      <c r="AF45" t="s">
        <v>56</v>
      </c>
      <c r="AJ45">
        <v>0</v>
      </c>
    </row>
    <row r="46" spans="1:36" x14ac:dyDescent="0.2">
      <c r="A46">
        <v>5593</v>
      </c>
      <c r="B46" t="s">
        <v>249</v>
      </c>
      <c r="C46" t="s">
        <v>250</v>
      </c>
      <c r="D46" t="s">
        <v>39</v>
      </c>
      <c r="E46">
        <v>62736</v>
      </c>
      <c r="F46" t="s">
        <v>453</v>
      </c>
      <c r="G46">
        <v>219564</v>
      </c>
      <c r="H46" t="s">
        <v>143</v>
      </c>
      <c r="J46" t="s">
        <v>246</v>
      </c>
      <c r="K46" t="s">
        <v>454</v>
      </c>
      <c r="L46" t="s">
        <v>455</v>
      </c>
      <c r="M46" t="s">
        <v>45</v>
      </c>
      <c r="N46" t="s">
        <v>46</v>
      </c>
      <c r="P46">
        <v>10348</v>
      </c>
      <c r="Q46" t="s">
        <v>1176</v>
      </c>
      <c r="R46">
        <v>21374</v>
      </c>
      <c r="S46" t="s">
        <v>362</v>
      </c>
      <c r="T46" t="s">
        <v>363</v>
      </c>
      <c r="U46">
        <v>12</v>
      </c>
      <c r="V46" t="s">
        <v>364</v>
      </c>
      <c r="W46" t="s">
        <v>342</v>
      </c>
      <c r="X46" t="s">
        <v>365</v>
      </c>
      <c r="Y46">
        <v>215530</v>
      </c>
      <c r="Z46" t="s">
        <v>232</v>
      </c>
      <c r="AB46" t="s">
        <v>457</v>
      </c>
      <c r="AC46" t="s">
        <v>56</v>
      </c>
      <c r="AD46" t="s">
        <v>257</v>
      </c>
      <c r="AE46" s="4">
        <v>0.55200000000000005</v>
      </c>
      <c r="AF46" t="s">
        <v>56</v>
      </c>
      <c r="AJ46">
        <v>0</v>
      </c>
    </row>
    <row r="47" spans="1:36" x14ac:dyDescent="0.2">
      <c r="A47">
        <v>5593</v>
      </c>
      <c r="B47" t="s">
        <v>249</v>
      </c>
      <c r="C47" t="s">
        <v>250</v>
      </c>
      <c r="D47" t="s">
        <v>39</v>
      </c>
      <c r="E47">
        <v>62736</v>
      </c>
      <c r="F47" t="s">
        <v>453</v>
      </c>
      <c r="G47">
        <v>219564</v>
      </c>
      <c r="H47" t="s">
        <v>143</v>
      </c>
      <c r="J47" t="s">
        <v>246</v>
      </c>
      <c r="K47" t="s">
        <v>454</v>
      </c>
      <c r="L47" t="s">
        <v>455</v>
      </c>
      <c r="M47" t="s">
        <v>45</v>
      </c>
      <c r="N47" t="s">
        <v>46</v>
      </c>
      <c r="P47">
        <v>10348</v>
      </c>
      <c r="Q47" t="s">
        <v>1176</v>
      </c>
      <c r="R47">
        <v>21374</v>
      </c>
      <c r="S47" t="s">
        <v>362</v>
      </c>
      <c r="T47" t="s">
        <v>363</v>
      </c>
      <c r="U47">
        <v>12</v>
      </c>
      <c r="V47" t="s">
        <v>364</v>
      </c>
      <c r="W47" t="s">
        <v>342</v>
      </c>
      <c r="X47" t="s">
        <v>365</v>
      </c>
      <c r="Y47">
        <v>219564</v>
      </c>
      <c r="Z47" t="s">
        <v>143</v>
      </c>
      <c r="AB47" t="s">
        <v>246</v>
      </c>
      <c r="AC47" t="s">
        <v>56</v>
      </c>
      <c r="AD47" t="s">
        <v>257</v>
      </c>
      <c r="AE47" s="4">
        <v>0.53900000000000003</v>
      </c>
      <c r="AF47" t="s">
        <v>56</v>
      </c>
      <c r="AJ47">
        <v>0</v>
      </c>
    </row>
    <row r="48" spans="1:36" x14ac:dyDescent="0.2">
      <c r="A48">
        <v>5593</v>
      </c>
      <c r="B48" t="s">
        <v>249</v>
      </c>
      <c r="C48" t="s">
        <v>250</v>
      </c>
      <c r="D48" t="s">
        <v>39</v>
      </c>
      <c r="E48">
        <v>62736</v>
      </c>
      <c r="F48" t="s">
        <v>453</v>
      </c>
      <c r="G48">
        <v>219564</v>
      </c>
      <c r="H48" t="s">
        <v>143</v>
      </c>
      <c r="J48" t="s">
        <v>246</v>
      </c>
      <c r="K48" t="s">
        <v>454</v>
      </c>
      <c r="L48" t="s">
        <v>455</v>
      </c>
      <c r="M48" t="s">
        <v>45</v>
      </c>
      <c r="N48" t="s">
        <v>46</v>
      </c>
      <c r="P48">
        <v>10348</v>
      </c>
      <c r="Q48" t="s">
        <v>1176</v>
      </c>
      <c r="R48">
        <v>21374</v>
      </c>
      <c r="S48" t="s">
        <v>362</v>
      </c>
      <c r="T48" t="s">
        <v>363</v>
      </c>
      <c r="U48">
        <v>12</v>
      </c>
      <c r="V48" t="s">
        <v>364</v>
      </c>
      <c r="W48" t="s">
        <v>342</v>
      </c>
      <c r="X48" t="s">
        <v>365</v>
      </c>
      <c r="Y48">
        <v>221647</v>
      </c>
      <c r="Z48" t="s">
        <v>153</v>
      </c>
      <c r="AB48" t="s">
        <v>458</v>
      </c>
      <c r="AC48" t="s">
        <v>58</v>
      </c>
      <c r="AD48" t="s">
        <v>257</v>
      </c>
      <c r="AE48" s="4">
        <v>0.44700000000000001</v>
      </c>
      <c r="AF48" t="s">
        <v>56</v>
      </c>
      <c r="AJ48">
        <v>0</v>
      </c>
    </row>
    <row r="49" spans="1:36" x14ac:dyDescent="0.2">
      <c r="A49">
        <v>5593</v>
      </c>
      <c r="B49" t="s">
        <v>249</v>
      </c>
      <c r="C49" t="s">
        <v>250</v>
      </c>
      <c r="D49" t="s">
        <v>39</v>
      </c>
      <c r="E49">
        <v>62736</v>
      </c>
      <c r="F49" t="s">
        <v>453</v>
      </c>
      <c r="G49">
        <v>219564</v>
      </c>
      <c r="H49" t="s">
        <v>143</v>
      </c>
      <c r="J49" t="s">
        <v>246</v>
      </c>
      <c r="K49" t="s">
        <v>454</v>
      </c>
      <c r="L49" t="s">
        <v>455</v>
      </c>
      <c r="M49" t="s">
        <v>45</v>
      </c>
      <c r="N49" t="s">
        <v>46</v>
      </c>
      <c r="P49">
        <v>10348</v>
      </c>
      <c r="Q49" t="s">
        <v>1176</v>
      </c>
      <c r="R49">
        <v>21374</v>
      </c>
      <c r="S49" t="s">
        <v>362</v>
      </c>
      <c r="T49" t="s">
        <v>363</v>
      </c>
      <c r="U49">
        <v>12</v>
      </c>
      <c r="V49" t="s">
        <v>364</v>
      </c>
      <c r="W49" t="s">
        <v>342</v>
      </c>
      <c r="X49" t="s">
        <v>365</v>
      </c>
      <c r="Y49">
        <v>271587</v>
      </c>
      <c r="Z49" t="s">
        <v>459</v>
      </c>
      <c r="AB49" t="s">
        <v>416</v>
      </c>
      <c r="AC49" t="s">
        <v>58</v>
      </c>
      <c r="AD49" t="s">
        <v>257</v>
      </c>
      <c r="AE49" s="4">
        <v>0.36</v>
      </c>
      <c r="AF49" t="s">
        <v>58</v>
      </c>
      <c r="AJ49">
        <v>0</v>
      </c>
    </row>
    <row r="50" spans="1:36" x14ac:dyDescent="0.2">
      <c r="A50">
        <v>5593</v>
      </c>
      <c r="B50" t="s">
        <v>249</v>
      </c>
      <c r="C50" t="s">
        <v>250</v>
      </c>
      <c r="D50" t="s">
        <v>39</v>
      </c>
      <c r="E50">
        <v>62736</v>
      </c>
      <c r="F50" t="s">
        <v>453</v>
      </c>
      <c r="G50">
        <v>219564</v>
      </c>
      <c r="H50" t="s">
        <v>143</v>
      </c>
      <c r="J50" t="s">
        <v>246</v>
      </c>
      <c r="K50" t="s">
        <v>454</v>
      </c>
      <c r="L50" t="s">
        <v>455</v>
      </c>
      <c r="M50" t="s">
        <v>45</v>
      </c>
      <c r="N50" t="s">
        <v>46</v>
      </c>
      <c r="P50">
        <v>10348</v>
      </c>
      <c r="Q50" t="s">
        <v>1176</v>
      </c>
      <c r="R50">
        <v>21374</v>
      </c>
      <c r="S50" t="s">
        <v>362</v>
      </c>
      <c r="T50" t="s">
        <v>363</v>
      </c>
      <c r="U50">
        <v>12</v>
      </c>
      <c r="V50" t="s">
        <v>364</v>
      </c>
      <c r="W50" t="s">
        <v>342</v>
      </c>
      <c r="X50" t="s">
        <v>365</v>
      </c>
      <c r="Y50">
        <v>159659</v>
      </c>
      <c r="Z50" t="s">
        <v>94</v>
      </c>
      <c r="AB50" t="s">
        <v>435</v>
      </c>
      <c r="AC50" t="s">
        <v>56</v>
      </c>
      <c r="AD50" t="s">
        <v>257</v>
      </c>
      <c r="AE50" s="4">
        <v>0.76400000000000001</v>
      </c>
      <c r="AF50" t="s">
        <v>56</v>
      </c>
      <c r="AG50" t="s">
        <v>33</v>
      </c>
      <c r="AJ50">
        <v>0</v>
      </c>
    </row>
    <row r="51" spans="1:36" x14ac:dyDescent="0.2">
      <c r="A51">
        <v>5593</v>
      </c>
      <c r="B51" t="s">
        <v>249</v>
      </c>
      <c r="C51" t="s">
        <v>250</v>
      </c>
      <c r="D51" t="s">
        <v>39</v>
      </c>
      <c r="E51">
        <v>62736</v>
      </c>
      <c r="F51" t="s">
        <v>453</v>
      </c>
      <c r="G51">
        <v>219564</v>
      </c>
      <c r="H51" t="s">
        <v>143</v>
      </c>
      <c r="J51" t="s">
        <v>246</v>
      </c>
      <c r="K51" t="s">
        <v>454</v>
      </c>
      <c r="L51" t="s">
        <v>455</v>
      </c>
      <c r="M51" t="s">
        <v>45</v>
      </c>
      <c r="N51" t="s">
        <v>46</v>
      </c>
      <c r="P51">
        <v>10348</v>
      </c>
      <c r="Q51" t="s">
        <v>1176</v>
      </c>
      <c r="R51">
        <v>21374</v>
      </c>
      <c r="S51" t="s">
        <v>362</v>
      </c>
      <c r="T51" t="s">
        <v>363</v>
      </c>
      <c r="U51">
        <v>12</v>
      </c>
      <c r="V51" t="s">
        <v>364</v>
      </c>
      <c r="W51" t="s">
        <v>342</v>
      </c>
      <c r="X51" t="s">
        <v>365</v>
      </c>
      <c r="Y51">
        <v>151645</v>
      </c>
      <c r="Z51" t="s">
        <v>153</v>
      </c>
      <c r="AB51" t="s">
        <v>368</v>
      </c>
      <c r="AC51" t="s">
        <v>56</v>
      </c>
      <c r="AD51" t="s">
        <v>257</v>
      </c>
      <c r="AE51" s="4">
        <v>0.64100000000000001</v>
      </c>
      <c r="AF51" t="s">
        <v>56</v>
      </c>
      <c r="AJ51">
        <v>0</v>
      </c>
    </row>
    <row r="52" spans="1:36" x14ac:dyDescent="0.2">
      <c r="A52">
        <v>5593</v>
      </c>
      <c r="B52" t="s">
        <v>249</v>
      </c>
      <c r="C52" t="s">
        <v>250</v>
      </c>
      <c r="D52" t="s">
        <v>39</v>
      </c>
      <c r="E52">
        <v>62831</v>
      </c>
      <c r="F52" t="s">
        <v>503</v>
      </c>
      <c r="G52">
        <v>133391</v>
      </c>
      <c r="H52" t="s">
        <v>366</v>
      </c>
      <c r="J52" t="s">
        <v>367</v>
      </c>
      <c r="K52" t="s">
        <v>504</v>
      </c>
      <c r="L52" t="s">
        <v>505</v>
      </c>
      <c r="M52" t="s">
        <v>45</v>
      </c>
      <c r="N52" t="s">
        <v>46</v>
      </c>
      <c r="P52">
        <v>10348</v>
      </c>
      <c r="Q52" t="s">
        <v>1176</v>
      </c>
      <c r="R52">
        <v>21374</v>
      </c>
      <c r="S52" t="s">
        <v>362</v>
      </c>
      <c r="T52" t="s">
        <v>363</v>
      </c>
      <c r="U52">
        <v>12</v>
      </c>
      <c r="V52" t="s">
        <v>364</v>
      </c>
      <c r="W52" t="s">
        <v>342</v>
      </c>
      <c r="X52" t="s">
        <v>365</v>
      </c>
      <c r="Y52">
        <v>133391</v>
      </c>
      <c r="Z52" t="s">
        <v>366</v>
      </c>
      <c r="AB52" t="s">
        <v>367</v>
      </c>
      <c r="AC52" t="s">
        <v>56</v>
      </c>
      <c r="AD52" t="s">
        <v>257</v>
      </c>
      <c r="AE52" s="4">
        <v>1.02</v>
      </c>
      <c r="AF52" t="s">
        <v>56</v>
      </c>
      <c r="AI52" t="s">
        <v>506</v>
      </c>
      <c r="AJ52">
        <v>0</v>
      </c>
    </row>
    <row r="53" spans="1:36" x14ac:dyDescent="0.2">
      <c r="A53">
        <v>5593</v>
      </c>
      <c r="B53" t="s">
        <v>249</v>
      </c>
      <c r="C53" t="s">
        <v>250</v>
      </c>
      <c r="D53" t="s">
        <v>39</v>
      </c>
      <c r="E53">
        <v>62831</v>
      </c>
      <c r="F53" t="s">
        <v>503</v>
      </c>
      <c r="G53">
        <v>133391</v>
      </c>
      <c r="H53" t="s">
        <v>366</v>
      </c>
      <c r="J53" t="s">
        <v>367</v>
      </c>
      <c r="K53" t="s">
        <v>504</v>
      </c>
      <c r="L53" t="s">
        <v>505</v>
      </c>
      <c r="M53" t="s">
        <v>45</v>
      </c>
      <c r="N53" t="s">
        <v>46</v>
      </c>
      <c r="P53">
        <v>10348</v>
      </c>
      <c r="Q53" t="s">
        <v>1176</v>
      </c>
      <c r="R53">
        <v>21374</v>
      </c>
      <c r="S53" t="s">
        <v>362</v>
      </c>
      <c r="T53" t="s">
        <v>363</v>
      </c>
      <c r="U53">
        <v>12</v>
      </c>
      <c r="V53" t="s">
        <v>364</v>
      </c>
      <c r="W53" t="s">
        <v>342</v>
      </c>
      <c r="X53" t="s">
        <v>365</v>
      </c>
      <c r="Y53">
        <v>205958</v>
      </c>
      <c r="Z53" t="s">
        <v>173</v>
      </c>
      <c r="AB53" t="s">
        <v>447</v>
      </c>
      <c r="AC53" t="s">
        <v>56</v>
      </c>
      <c r="AD53" t="s">
        <v>257</v>
      </c>
      <c r="AE53" s="4">
        <v>0.67100000000000004</v>
      </c>
      <c r="AF53" t="s">
        <v>56</v>
      </c>
      <c r="AI53" t="s">
        <v>506</v>
      </c>
      <c r="AJ53">
        <v>0</v>
      </c>
    </row>
    <row r="54" spans="1:36" x14ac:dyDescent="0.2">
      <c r="A54">
        <v>5593</v>
      </c>
      <c r="B54" t="s">
        <v>249</v>
      </c>
      <c r="C54" t="s">
        <v>250</v>
      </c>
      <c r="D54" t="s">
        <v>39</v>
      </c>
      <c r="E54">
        <v>62831</v>
      </c>
      <c r="F54" t="s">
        <v>503</v>
      </c>
      <c r="G54">
        <v>133391</v>
      </c>
      <c r="H54" t="s">
        <v>366</v>
      </c>
      <c r="J54" t="s">
        <v>367</v>
      </c>
      <c r="K54" t="s">
        <v>504</v>
      </c>
      <c r="L54" t="s">
        <v>505</v>
      </c>
      <c r="M54" t="s">
        <v>45</v>
      </c>
      <c r="N54" t="s">
        <v>46</v>
      </c>
      <c r="P54">
        <v>10348</v>
      </c>
      <c r="Q54" t="s">
        <v>1176</v>
      </c>
      <c r="R54">
        <v>21374</v>
      </c>
      <c r="S54" t="s">
        <v>362</v>
      </c>
      <c r="T54" t="s">
        <v>363</v>
      </c>
      <c r="U54">
        <v>12</v>
      </c>
      <c r="V54" t="s">
        <v>364</v>
      </c>
      <c r="W54" t="s">
        <v>342</v>
      </c>
      <c r="X54" t="s">
        <v>365</v>
      </c>
      <c r="Y54">
        <v>159659</v>
      </c>
      <c r="Z54" t="s">
        <v>94</v>
      </c>
      <c r="AB54" t="s">
        <v>435</v>
      </c>
      <c r="AC54" t="s">
        <v>56</v>
      </c>
      <c r="AD54" t="s">
        <v>257</v>
      </c>
      <c r="AE54" s="4">
        <v>0.76400000000000001</v>
      </c>
      <c r="AF54" t="s">
        <v>56</v>
      </c>
      <c r="AG54" t="s">
        <v>33</v>
      </c>
      <c r="AI54" t="s">
        <v>506</v>
      </c>
      <c r="AJ54">
        <v>0</v>
      </c>
    </row>
    <row r="55" spans="1:36" x14ac:dyDescent="0.2">
      <c r="A55">
        <v>5593</v>
      </c>
      <c r="B55" t="s">
        <v>249</v>
      </c>
      <c r="C55" t="s">
        <v>250</v>
      </c>
      <c r="D55" t="s">
        <v>39</v>
      </c>
      <c r="E55">
        <v>62831</v>
      </c>
      <c r="F55" t="s">
        <v>503</v>
      </c>
      <c r="G55">
        <v>133391</v>
      </c>
      <c r="H55" t="s">
        <v>366</v>
      </c>
      <c r="J55" t="s">
        <v>367</v>
      </c>
      <c r="K55" t="s">
        <v>504</v>
      </c>
      <c r="L55" t="s">
        <v>505</v>
      </c>
      <c r="M55" t="s">
        <v>45</v>
      </c>
      <c r="N55" t="s">
        <v>46</v>
      </c>
      <c r="P55">
        <v>10348</v>
      </c>
      <c r="Q55" t="s">
        <v>1176</v>
      </c>
      <c r="R55">
        <v>21374</v>
      </c>
      <c r="S55" t="s">
        <v>362</v>
      </c>
      <c r="T55" t="s">
        <v>363</v>
      </c>
      <c r="U55">
        <v>12</v>
      </c>
      <c r="V55" t="s">
        <v>364</v>
      </c>
      <c r="W55" t="s">
        <v>342</v>
      </c>
      <c r="X55" t="s">
        <v>365</v>
      </c>
      <c r="Y55">
        <v>147022</v>
      </c>
      <c r="Z55" t="s">
        <v>207</v>
      </c>
      <c r="AB55" t="s">
        <v>416</v>
      </c>
      <c r="AC55" t="s">
        <v>56</v>
      </c>
      <c r="AD55" t="s">
        <v>257</v>
      </c>
      <c r="AE55" s="4">
        <v>0.76</v>
      </c>
      <c r="AF55" t="s">
        <v>56</v>
      </c>
      <c r="AI55" t="s">
        <v>506</v>
      </c>
      <c r="AJ55">
        <v>0</v>
      </c>
    </row>
    <row r="56" spans="1:36" x14ac:dyDescent="0.2">
      <c r="A56">
        <v>5593</v>
      </c>
      <c r="B56" t="s">
        <v>249</v>
      </c>
      <c r="C56" t="s">
        <v>250</v>
      </c>
      <c r="D56" t="s">
        <v>39</v>
      </c>
      <c r="E56">
        <v>62831</v>
      </c>
      <c r="F56" t="s">
        <v>503</v>
      </c>
      <c r="G56">
        <v>133391</v>
      </c>
      <c r="H56" t="s">
        <v>366</v>
      </c>
      <c r="J56" t="s">
        <v>367</v>
      </c>
      <c r="K56" t="s">
        <v>504</v>
      </c>
      <c r="L56" t="s">
        <v>505</v>
      </c>
      <c r="M56" t="s">
        <v>45</v>
      </c>
      <c r="N56" t="s">
        <v>46</v>
      </c>
      <c r="P56">
        <v>10348</v>
      </c>
      <c r="Q56" t="s">
        <v>1176</v>
      </c>
      <c r="R56">
        <v>21374</v>
      </c>
      <c r="S56" t="s">
        <v>362</v>
      </c>
      <c r="T56" t="s">
        <v>363</v>
      </c>
      <c r="U56">
        <v>12</v>
      </c>
      <c r="V56" t="s">
        <v>364</v>
      </c>
      <c r="W56" t="s">
        <v>342</v>
      </c>
      <c r="X56" t="s">
        <v>365</v>
      </c>
      <c r="Y56">
        <v>133355</v>
      </c>
      <c r="Z56" t="s">
        <v>507</v>
      </c>
      <c r="AA56" t="s">
        <v>54</v>
      </c>
      <c r="AB56" t="s">
        <v>508</v>
      </c>
      <c r="AC56" t="s">
        <v>56</v>
      </c>
      <c r="AD56" t="s">
        <v>257</v>
      </c>
      <c r="AE56" s="4">
        <v>1.0209999999999999</v>
      </c>
      <c r="AF56" t="s">
        <v>56</v>
      </c>
      <c r="AI56" t="s">
        <v>506</v>
      </c>
      <c r="AJ56">
        <v>0</v>
      </c>
    </row>
    <row r="57" spans="1:36" x14ac:dyDescent="0.2">
      <c r="A57">
        <v>5593</v>
      </c>
      <c r="B57" t="s">
        <v>249</v>
      </c>
      <c r="C57" t="s">
        <v>250</v>
      </c>
      <c r="D57" t="s">
        <v>39</v>
      </c>
      <c r="E57">
        <v>62831</v>
      </c>
      <c r="F57" t="s">
        <v>503</v>
      </c>
      <c r="G57">
        <v>133391</v>
      </c>
      <c r="H57" t="s">
        <v>366</v>
      </c>
      <c r="J57" t="s">
        <v>367</v>
      </c>
      <c r="K57" t="s">
        <v>504</v>
      </c>
      <c r="L57" t="s">
        <v>505</v>
      </c>
      <c r="M57" t="s">
        <v>45</v>
      </c>
      <c r="N57" t="s">
        <v>46</v>
      </c>
      <c r="P57">
        <v>10348</v>
      </c>
      <c r="Q57" t="s">
        <v>1176</v>
      </c>
      <c r="R57">
        <v>21374</v>
      </c>
      <c r="S57" t="s">
        <v>362</v>
      </c>
      <c r="T57" t="s">
        <v>363</v>
      </c>
      <c r="U57">
        <v>12</v>
      </c>
      <c r="V57" t="s">
        <v>364</v>
      </c>
      <c r="W57" t="s">
        <v>342</v>
      </c>
      <c r="X57" t="s">
        <v>365</v>
      </c>
      <c r="Y57">
        <v>277510</v>
      </c>
      <c r="Z57" t="s">
        <v>509</v>
      </c>
      <c r="AA57" t="s">
        <v>510</v>
      </c>
      <c r="AB57" t="s">
        <v>511</v>
      </c>
      <c r="AC57" t="s">
        <v>56</v>
      </c>
      <c r="AD57" t="s">
        <v>257</v>
      </c>
      <c r="AE57" s="4">
        <v>0.47299999999999998</v>
      </c>
      <c r="AF57" t="s">
        <v>58</v>
      </c>
      <c r="AI57" t="s">
        <v>506</v>
      </c>
      <c r="AJ57">
        <v>0</v>
      </c>
    </row>
    <row r="58" spans="1:36" x14ac:dyDescent="0.2">
      <c r="A58">
        <v>5594</v>
      </c>
      <c r="B58" t="s">
        <v>547</v>
      </c>
      <c r="C58" t="s">
        <v>548</v>
      </c>
      <c r="D58" t="s">
        <v>39</v>
      </c>
      <c r="E58">
        <v>62812</v>
      </c>
      <c r="F58" t="s">
        <v>661</v>
      </c>
      <c r="G58">
        <v>221648</v>
      </c>
      <c r="H58" t="s">
        <v>53</v>
      </c>
      <c r="J58" t="s">
        <v>332</v>
      </c>
      <c r="K58" t="s">
        <v>662</v>
      </c>
      <c r="L58" t="s">
        <v>663</v>
      </c>
      <c r="M58" t="s">
        <v>45</v>
      </c>
      <c r="N58" t="s">
        <v>46</v>
      </c>
      <c r="P58">
        <v>10348</v>
      </c>
      <c r="Q58" t="s">
        <v>1176</v>
      </c>
      <c r="R58">
        <v>21374</v>
      </c>
      <c r="S58" t="s">
        <v>362</v>
      </c>
      <c r="T58" t="s">
        <v>363</v>
      </c>
      <c r="U58">
        <v>12</v>
      </c>
      <c r="V58" t="s">
        <v>364</v>
      </c>
      <c r="W58" t="s">
        <v>342</v>
      </c>
      <c r="X58" t="s">
        <v>365</v>
      </c>
      <c r="Y58">
        <v>147022</v>
      </c>
      <c r="Z58" t="s">
        <v>207</v>
      </c>
      <c r="AB58" t="s">
        <v>416</v>
      </c>
      <c r="AC58" t="s">
        <v>58</v>
      </c>
      <c r="AD58" t="s">
        <v>257</v>
      </c>
      <c r="AE58" s="4">
        <v>0.76</v>
      </c>
      <c r="AF58" t="s">
        <v>56</v>
      </c>
      <c r="AI58" t="s">
        <v>653</v>
      </c>
      <c r="AJ58">
        <v>0</v>
      </c>
    </row>
    <row r="59" spans="1:36" x14ac:dyDescent="0.2">
      <c r="A59">
        <v>5594</v>
      </c>
      <c r="B59" t="s">
        <v>547</v>
      </c>
      <c r="C59" t="s">
        <v>548</v>
      </c>
      <c r="D59" t="s">
        <v>39</v>
      </c>
      <c r="E59">
        <v>62812</v>
      </c>
      <c r="F59" t="s">
        <v>661</v>
      </c>
      <c r="G59">
        <v>221648</v>
      </c>
      <c r="H59" t="s">
        <v>53</v>
      </c>
      <c r="J59" t="s">
        <v>332</v>
      </c>
      <c r="K59" t="s">
        <v>662</v>
      </c>
      <c r="L59" t="s">
        <v>663</v>
      </c>
      <c r="M59" t="s">
        <v>45</v>
      </c>
      <c r="N59" t="s">
        <v>46</v>
      </c>
      <c r="P59">
        <v>10348</v>
      </c>
      <c r="Q59" t="s">
        <v>1176</v>
      </c>
      <c r="R59">
        <v>21374</v>
      </c>
      <c r="S59" t="s">
        <v>362</v>
      </c>
      <c r="T59" t="s">
        <v>363</v>
      </c>
      <c r="U59">
        <v>12</v>
      </c>
      <c r="V59" t="s">
        <v>364</v>
      </c>
      <c r="W59" t="s">
        <v>342</v>
      </c>
      <c r="X59" t="s">
        <v>365</v>
      </c>
      <c r="Y59">
        <v>219564</v>
      </c>
      <c r="Z59" t="s">
        <v>143</v>
      </c>
      <c r="AB59" t="s">
        <v>246</v>
      </c>
      <c r="AC59" t="s">
        <v>58</v>
      </c>
      <c r="AD59" t="s">
        <v>257</v>
      </c>
      <c r="AE59" s="4">
        <v>0.53900000000000003</v>
      </c>
      <c r="AF59" t="s">
        <v>56</v>
      </c>
      <c r="AI59" t="s">
        <v>653</v>
      </c>
      <c r="AJ59">
        <v>0</v>
      </c>
    </row>
    <row r="60" spans="1:36" x14ac:dyDescent="0.2">
      <c r="A60">
        <v>5594</v>
      </c>
      <c r="B60" t="s">
        <v>547</v>
      </c>
      <c r="C60" t="s">
        <v>548</v>
      </c>
      <c r="D60" t="s">
        <v>39</v>
      </c>
      <c r="E60">
        <v>62812</v>
      </c>
      <c r="F60" t="s">
        <v>661</v>
      </c>
      <c r="G60">
        <v>221648</v>
      </c>
      <c r="H60" t="s">
        <v>53</v>
      </c>
      <c r="J60" t="s">
        <v>332</v>
      </c>
      <c r="K60" t="s">
        <v>662</v>
      </c>
      <c r="L60" t="s">
        <v>663</v>
      </c>
      <c r="M60" t="s">
        <v>45</v>
      </c>
      <c r="N60" t="s">
        <v>46</v>
      </c>
      <c r="P60">
        <v>10348</v>
      </c>
      <c r="Q60" t="s">
        <v>1176</v>
      </c>
      <c r="R60">
        <v>21374</v>
      </c>
      <c r="S60" t="s">
        <v>362</v>
      </c>
      <c r="T60" t="s">
        <v>363</v>
      </c>
      <c r="U60">
        <v>12</v>
      </c>
      <c r="V60" t="s">
        <v>364</v>
      </c>
      <c r="W60" t="s">
        <v>342</v>
      </c>
      <c r="X60" t="s">
        <v>365</v>
      </c>
      <c r="Y60">
        <v>221645</v>
      </c>
      <c r="Z60" t="s">
        <v>116</v>
      </c>
      <c r="AB60" t="s">
        <v>664</v>
      </c>
      <c r="AC60" t="s">
        <v>56</v>
      </c>
      <c r="AD60" t="s">
        <v>257</v>
      </c>
      <c r="AE60" s="4">
        <v>0.40300000000000002</v>
      </c>
      <c r="AF60" t="s">
        <v>56</v>
      </c>
      <c r="AI60" t="s">
        <v>653</v>
      </c>
      <c r="AJ60">
        <v>0</v>
      </c>
    </row>
    <row r="61" spans="1:36" x14ac:dyDescent="0.2">
      <c r="A61">
        <v>5594</v>
      </c>
      <c r="B61" t="s">
        <v>547</v>
      </c>
      <c r="C61" t="s">
        <v>548</v>
      </c>
      <c r="D61" t="s">
        <v>39</v>
      </c>
      <c r="E61">
        <v>62812</v>
      </c>
      <c r="F61" t="s">
        <v>661</v>
      </c>
      <c r="G61">
        <v>221648</v>
      </c>
      <c r="H61" t="s">
        <v>53</v>
      </c>
      <c r="J61" t="s">
        <v>332</v>
      </c>
      <c r="K61" t="s">
        <v>662</v>
      </c>
      <c r="L61" t="s">
        <v>663</v>
      </c>
      <c r="M61" t="s">
        <v>45</v>
      </c>
      <c r="N61" t="s">
        <v>46</v>
      </c>
      <c r="P61">
        <v>10348</v>
      </c>
      <c r="Q61" t="s">
        <v>1176</v>
      </c>
      <c r="R61">
        <v>21374</v>
      </c>
      <c r="S61" t="s">
        <v>362</v>
      </c>
      <c r="T61" t="s">
        <v>363</v>
      </c>
      <c r="U61">
        <v>12</v>
      </c>
      <c r="V61" t="s">
        <v>364</v>
      </c>
      <c r="W61" t="s">
        <v>342</v>
      </c>
      <c r="X61" t="s">
        <v>365</v>
      </c>
      <c r="Y61">
        <v>221647</v>
      </c>
      <c r="Z61" t="s">
        <v>153</v>
      </c>
      <c r="AB61" t="s">
        <v>458</v>
      </c>
      <c r="AC61" t="s">
        <v>58</v>
      </c>
      <c r="AD61" t="s">
        <v>257</v>
      </c>
      <c r="AE61" s="4">
        <v>0.44700000000000001</v>
      </c>
      <c r="AF61" t="s">
        <v>56</v>
      </c>
      <c r="AI61" t="s">
        <v>653</v>
      </c>
      <c r="AJ61">
        <v>0</v>
      </c>
    </row>
    <row r="62" spans="1:36" x14ac:dyDescent="0.2">
      <c r="A62">
        <v>5594</v>
      </c>
      <c r="B62" t="s">
        <v>547</v>
      </c>
      <c r="C62" t="s">
        <v>548</v>
      </c>
      <c r="D62" t="s">
        <v>39</v>
      </c>
      <c r="E62">
        <v>62812</v>
      </c>
      <c r="F62" t="s">
        <v>661</v>
      </c>
      <c r="G62">
        <v>221648</v>
      </c>
      <c r="H62" t="s">
        <v>53</v>
      </c>
      <c r="J62" t="s">
        <v>332</v>
      </c>
      <c r="K62" t="s">
        <v>662</v>
      </c>
      <c r="L62" t="s">
        <v>663</v>
      </c>
      <c r="M62" t="s">
        <v>45</v>
      </c>
      <c r="N62" t="s">
        <v>46</v>
      </c>
      <c r="P62">
        <v>10348</v>
      </c>
      <c r="Q62" t="s">
        <v>1176</v>
      </c>
      <c r="R62">
        <v>21374</v>
      </c>
      <c r="S62" t="s">
        <v>362</v>
      </c>
      <c r="T62" t="s">
        <v>363</v>
      </c>
      <c r="U62">
        <v>12</v>
      </c>
      <c r="V62" t="s">
        <v>364</v>
      </c>
      <c r="W62" t="s">
        <v>342</v>
      </c>
      <c r="X62" t="s">
        <v>365</v>
      </c>
      <c r="Y62">
        <v>165869</v>
      </c>
      <c r="Z62" t="s">
        <v>665</v>
      </c>
      <c r="AB62" t="s">
        <v>246</v>
      </c>
      <c r="AC62" t="s">
        <v>58</v>
      </c>
      <c r="AD62" t="s">
        <v>257</v>
      </c>
      <c r="AE62" s="4">
        <v>0.35099999999999998</v>
      </c>
      <c r="AF62" t="s">
        <v>56</v>
      </c>
      <c r="AI62" t="s">
        <v>653</v>
      </c>
      <c r="AJ62">
        <v>0</v>
      </c>
    </row>
    <row r="63" spans="1:36" x14ac:dyDescent="0.2">
      <c r="A63">
        <v>5594</v>
      </c>
      <c r="B63" t="s">
        <v>547</v>
      </c>
      <c r="C63" t="s">
        <v>548</v>
      </c>
      <c r="D63" t="s">
        <v>39</v>
      </c>
      <c r="E63">
        <v>62812</v>
      </c>
      <c r="F63" t="s">
        <v>661</v>
      </c>
      <c r="G63">
        <v>221648</v>
      </c>
      <c r="H63" t="s">
        <v>53</v>
      </c>
      <c r="J63" t="s">
        <v>332</v>
      </c>
      <c r="K63" t="s">
        <v>662</v>
      </c>
      <c r="L63" t="s">
        <v>663</v>
      </c>
      <c r="M63" t="s">
        <v>45</v>
      </c>
      <c r="N63" t="s">
        <v>46</v>
      </c>
      <c r="P63">
        <v>10348</v>
      </c>
      <c r="Q63" t="s">
        <v>1176</v>
      </c>
      <c r="R63">
        <v>21374</v>
      </c>
      <c r="S63" t="s">
        <v>362</v>
      </c>
      <c r="T63" t="s">
        <v>363</v>
      </c>
      <c r="U63">
        <v>12</v>
      </c>
      <c r="V63" t="s">
        <v>364</v>
      </c>
      <c r="W63" t="s">
        <v>342</v>
      </c>
      <c r="X63" t="s">
        <v>365</v>
      </c>
      <c r="Y63">
        <v>246422</v>
      </c>
      <c r="Z63" t="s">
        <v>666</v>
      </c>
      <c r="AB63" t="s">
        <v>456</v>
      </c>
      <c r="AC63" t="s">
        <v>56</v>
      </c>
      <c r="AD63" t="s">
        <v>257</v>
      </c>
      <c r="AE63" s="4">
        <v>0.34799999999999998</v>
      </c>
      <c r="AF63" t="s">
        <v>56</v>
      </c>
      <c r="AI63" t="s">
        <v>653</v>
      </c>
      <c r="AJ63">
        <v>0</v>
      </c>
    </row>
    <row r="64" spans="1:36" x14ac:dyDescent="0.2">
      <c r="A64">
        <v>5594</v>
      </c>
      <c r="B64" t="s">
        <v>547</v>
      </c>
      <c r="C64" t="s">
        <v>548</v>
      </c>
      <c r="D64" t="s">
        <v>39</v>
      </c>
      <c r="E64">
        <v>62812</v>
      </c>
      <c r="F64" t="s">
        <v>661</v>
      </c>
      <c r="G64">
        <v>221648</v>
      </c>
      <c r="H64" t="s">
        <v>53</v>
      </c>
      <c r="J64" t="s">
        <v>332</v>
      </c>
      <c r="K64" t="s">
        <v>662</v>
      </c>
      <c r="L64" t="s">
        <v>663</v>
      </c>
      <c r="M64" t="s">
        <v>45</v>
      </c>
      <c r="N64" t="s">
        <v>46</v>
      </c>
      <c r="P64">
        <v>10348</v>
      </c>
      <c r="Q64" t="s">
        <v>1176</v>
      </c>
      <c r="R64">
        <v>21374</v>
      </c>
      <c r="S64" t="s">
        <v>362</v>
      </c>
      <c r="T64" t="s">
        <v>363</v>
      </c>
      <c r="U64">
        <v>12</v>
      </c>
      <c r="V64" t="s">
        <v>364</v>
      </c>
      <c r="W64" t="s">
        <v>342</v>
      </c>
      <c r="X64" t="s">
        <v>365</v>
      </c>
      <c r="Y64">
        <v>221648</v>
      </c>
      <c r="Z64" t="s">
        <v>53</v>
      </c>
      <c r="AB64" t="s">
        <v>332</v>
      </c>
      <c r="AC64" t="s">
        <v>56</v>
      </c>
      <c r="AD64" t="s">
        <v>257</v>
      </c>
      <c r="AE64" s="4">
        <v>0.34699999999999998</v>
      </c>
      <c r="AF64" t="s">
        <v>56</v>
      </c>
      <c r="AI64" t="s">
        <v>653</v>
      </c>
      <c r="AJ64">
        <v>0</v>
      </c>
    </row>
    <row r="65" spans="1:36" x14ac:dyDescent="0.2">
      <c r="A65">
        <v>5594</v>
      </c>
      <c r="B65" t="s">
        <v>547</v>
      </c>
      <c r="C65" t="s">
        <v>548</v>
      </c>
      <c r="D65" t="s">
        <v>39</v>
      </c>
      <c r="E65">
        <v>62813</v>
      </c>
      <c r="F65" t="s">
        <v>667</v>
      </c>
      <c r="G65">
        <v>165869</v>
      </c>
      <c r="H65" t="s">
        <v>665</v>
      </c>
      <c r="J65" t="s">
        <v>246</v>
      </c>
      <c r="K65" t="s">
        <v>668</v>
      </c>
      <c r="L65" t="s">
        <v>669</v>
      </c>
      <c r="M65" t="s">
        <v>110</v>
      </c>
      <c r="N65" t="s">
        <v>46</v>
      </c>
      <c r="P65">
        <v>10348</v>
      </c>
      <c r="Q65" t="s">
        <v>1176</v>
      </c>
      <c r="R65">
        <v>21374</v>
      </c>
      <c r="S65" t="s">
        <v>362</v>
      </c>
      <c r="T65" t="s">
        <v>363</v>
      </c>
      <c r="U65">
        <v>12</v>
      </c>
      <c r="V65" t="s">
        <v>364</v>
      </c>
      <c r="W65" t="s">
        <v>342</v>
      </c>
      <c r="X65" t="s">
        <v>365</v>
      </c>
      <c r="Y65">
        <v>133391</v>
      </c>
      <c r="Z65" t="s">
        <v>366</v>
      </c>
      <c r="AB65" t="s">
        <v>367</v>
      </c>
      <c r="AC65" t="s">
        <v>56</v>
      </c>
      <c r="AD65" t="s">
        <v>257</v>
      </c>
      <c r="AE65" s="4">
        <v>1.02</v>
      </c>
      <c r="AF65" t="s">
        <v>56</v>
      </c>
      <c r="AI65" t="s">
        <v>653</v>
      </c>
      <c r="AJ65">
        <v>0</v>
      </c>
    </row>
    <row r="66" spans="1:36" x14ac:dyDescent="0.2">
      <c r="A66">
        <v>5594</v>
      </c>
      <c r="B66" t="s">
        <v>547</v>
      </c>
      <c r="C66" t="s">
        <v>548</v>
      </c>
      <c r="D66" t="s">
        <v>39</v>
      </c>
      <c r="E66">
        <v>62813</v>
      </c>
      <c r="F66" t="s">
        <v>667</v>
      </c>
      <c r="G66">
        <v>165869</v>
      </c>
      <c r="H66" t="s">
        <v>665</v>
      </c>
      <c r="J66" t="s">
        <v>246</v>
      </c>
      <c r="K66" t="s">
        <v>668</v>
      </c>
      <c r="L66" t="s">
        <v>669</v>
      </c>
      <c r="M66" t="s">
        <v>110</v>
      </c>
      <c r="N66" t="s">
        <v>46</v>
      </c>
      <c r="P66">
        <v>10348</v>
      </c>
      <c r="Q66" t="s">
        <v>1176</v>
      </c>
      <c r="R66">
        <v>21374</v>
      </c>
      <c r="S66" t="s">
        <v>362</v>
      </c>
      <c r="T66" t="s">
        <v>363</v>
      </c>
      <c r="U66">
        <v>12</v>
      </c>
      <c r="V66" t="s">
        <v>364</v>
      </c>
      <c r="W66" t="s">
        <v>342</v>
      </c>
      <c r="X66" t="s">
        <v>365</v>
      </c>
      <c r="Y66">
        <v>219564</v>
      </c>
      <c r="Z66" t="s">
        <v>143</v>
      </c>
      <c r="AB66" t="s">
        <v>246</v>
      </c>
      <c r="AC66" t="s">
        <v>56</v>
      </c>
      <c r="AD66" t="s">
        <v>257</v>
      </c>
      <c r="AE66" s="4">
        <v>0.53900000000000003</v>
      </c>
      <c r="AF66" t="s">
        <v>56</v>
      </c>
      <c r="AI66" t="s">
        <v>653</v>
      </c>
      <c r="AJ66">
        <v>0</v>
      </c>
    </row>
    <row r="67" spans="1:36" x14ac:dyDescent="0.2">
      <c r="A67">
        <v>5594</v>
      </c>
      <c r="B67" t="s">
        <v>547</v>
      </c>
      <c r="C67" t="s">
        <v>548</v>
      </c>
      <c r="D67" t="s">
        <v>39</v>
      </c>
      <c r="E67">
        <v>62813</v>
      </c>
      <c r="F67" t="s">
        <v>667</v>
      </c>
      <c r="G67">
        <v>165869</v>
      </c>
      <c r="H67" t="s">
        <v>665</v>
      </c>
      <c r="J67" t="s">
        <v>246</v>
      </c>
      <c r="K67" t="s">
        <v>668</v>
      </c>
      <c r="L67" t="s">
        <v>669</v>
      </c>
      <c r="M67" t="s">
        <v>110</v>
      </c>
      <c r="N67" t="s">
        <v>46</v>
      </c>
      <c r="P67">
        <v>10348</v>
      </c>
      <c r="Q67" t="s">
        <v>1176</v>
      </c>
      <c r="R67">
        <v>21374</v>
      </c>
      <c r="S67" t="s">
        <v>362</v>
      </c>
      <c r="T67" t="s">
        <v>363</v>
      </c>
      <c r="U67">
        <v>12</v>
      </c>
      <c r="V67" t="s">
        <v>364</v>
      </c>
      <c r="W67" t="s">
        <v>342</v>
      </c>
      <c r="X67" t="s">
        <v>365</v>
      </c>
      <c r="Y67">
        <v>221647</v>
      </c>
      <c r="Z67" t="s">
        <v>153</v>
      </c>
      <c r="AB67" t="s">
        <v>458</v>
      </c>
      <c r="AC67" t="s">
        <v>56</v>
      </c>
      <c r="AD67" t="s">
        <v>257</v>
      </c>
      <c r="AE67" s="4">
        <v>0.44700000000000001</v>
      </c>
      <c r="AF67" t="s">
        <v>56</v>
      </c>
      <c r="AI67" t="s">
        <v>653</v>
      </c>
      <c r="AJ67">
        <v>0</v>
      </c>
    </row>
    <row r="68" spans="1:36" x14ac:dyDescent="0.2">
      <c r="A68">
        <v>5594</v>
      </c>
      <c r="B68" t="s">
        <v>547</v>
      </c>
      <c r="C68" t="s">
        <v>548</v>
      </c>
      <c r="D68" t="s">
        <v>39</v>
      </c>
      <c r="E68">
        <v>62813</v>
      </c>
      <c r="F68" t="s">
        <v>667</v>
      </c>
      <c r="G68">
        <v>165869</v>
      </c>
      <c r="H68" t="s">
        <v>665</v>
      </c>
      <c r="J68" t="s">
        <v>246</v>
      </c>
      <c r="K68" t="s">
        <v>668</v>
      </c>
      <c r="L68" t="s">
        <v>669</v>
      </c>
      <c r="M68" t="s">
        <v>110</v>
      </c>
      <c r="N68" t="s">
        <v>46</v>
      </c>
      <c r="P68">
        <v>10348</v>
      </c>
      <c r="Q68" t="s">
        <v>1176</v>
      </c>
      <c r="R68">
        <v>21374</v>
      </c>
      <c r="S68" t="s">
        <v>362</v>
      </c>
      <c r="T68" t="s">
        <v>363</v>
      </c>
      <c r="U68">
        <v>12</v>
      </c>
      <c r="V68" t="s">
        <v>364</v>
      </c>
      <c r="W68" t="s">
        <v>342</v>
      </c>
      <c r="X68" t="s">
        <v>365</v>
      </c>
      <c r="Y68">
        <v>165869</v>
      </c>
      <c r="Z68" t="s">
        <v>665</v>
      </c>
      <c r="AB68" t="s">
        <v>246</v>
      </c>
      <c r="AC68" t="s">
        <v>56</v>
      </c>
      <c r="AD68" t="s">
        <v>257</v>
      </c>
      <c r="AE68" s="4">
        <v>0.35099999999999998</v>
      </c>
      <c r="AF68" t="s">
        <v>56</v>
      </c>
      <c r="AI68" t="s">
        <v>653</v>
      </c>
      <c r="AJ68">
        <v>0</v>
      </c>
    </row>
    <row r="69" spans="1:36" x14ac:dyDescent="0.2">
      <c r="A69">
        <v>5594</v>
      </c>
      <c r="B69" t="s">
        <v>547</v>
      </c>
      <c r="C69" t="s">
        <v>548</v>
      </c>
      <c r="D69" t="s">
        <v>39</v>
      </c>
      <c r="E69">
        <v>62813</v>
      </c>
      <c r="F69" t="s">
        <v>667</v>
      </c>
      <c r="G69">
        <v>165869</v>
      </c>
      <c r="H69" t="s">
        <v>665</v>
      </c>
      <c r="J69" t="s">
        <v>246</v>
      </c>
      <c r="K69" t="s">
        <v>668</v>
      </c>
      <c r="L69" t="s">
        <v>669</v>
      </c>
      <c r="M69" t="s">
        <v>110</v>
      </c>
      <c r="N69" t="s">
        <v>46</v>
      </c>
      <c r="P69">
        <v>10348</v>
      </c>
      <c r="Q69" t="s">
        <v>1176</v>
      </c>
      <c r="R69">
        <v>21374</v>
      </c>
      <c r="S69" t="s">
        <v>362</v>
      </c>
      <c r="T69" t="s">
        <v>363</v>
      </c>
      <c r="U69">
        <v>12</v>
      </c>
      <c r="V69" t="s">
        <v>364</v>
      </c>
      <c r="W69" t="s">
        <v>342</v>
      </c>
      <c r="X69" t="s">
        <v>365</v>
      </c>
      <c r="Y69">
        <v>246422</v>
      </c>
      <c r="Z69" t="s">
        <v>666</v>
      </c>
      <c r="AB69" t="s">
        <v>456</v>
      </c>
      <c r="AC69" t="s">
        <v>56</v>
      </c>
      <c r="AD69" t="s">
        <v>257</v>
      </c>
      <c r="AE69" s="4">
        <v>0.34799999999999998</v>
      </c>
      <c r="AF69" t="s">
        <v>56</v>
      </c>
      <c r="AI69" t="s">
        <v>653</v>
      </c>
      <c r="AJ69">
        <v>0</v>
      </c>
    </row>
    <row r="70" spans="1:36" x14ac:dyDescent="0.2">
      <c r="A70">
        <v>5594</v>
      </c>
      <c r="B70" t="s">
        <v>547</v>
      </c>
      <c r="C70" t="s">
        <v>548</v>
      </c>
      <c r="D70" t="s">
        <v>39</v>
      </c>
      <c r="E70">
        <v>62813</v>
      </c>
      <c r="F70" t="s">
        <v>667</v>
      </c>
      <c r="G70">
        <v>165869</v>
      </c>
      <c r="H70" t="s">
        <v>665</v>
      </c>
      <c r="J70" t="s">
        <v>246</v>
      </c>
      <c r="K70" t="s">
        <v>668</v>
      </c>
      <c r="L70" t="s">
        <v>669</v>
      </c>
      <c r="M70" t="s">
        <v>110</v>
      </c>
      <c r="N70" t="s">
        <v>46</v>
      </c>
      <c r="P70">
        <v>10348</v>
      </c>
      <c r="Q70" t="s">
        <v>1176</v>
      </c>
      <c r="R70">
        <v>21374</v>
      </c>
      <c r="S70" t="s">
        <v>362</v>
      </c>
      <c r="T70" t="s">
        <v>363</v>
      </c>
      <c r="U70">
        <v>12</v>
      </c>
      <c r="V70" t="s">
        <v>364</v>
      </c>
      <c r="W70" t="s">
        <v>342</v>
      </c>
      <c r="X70" t="s">
        <v>365</v>
      </c>
      <c r="Y70">
        <v>221648</v>
      </c>
      <c r="Z70" t="s">
        <v>53</v>
      </c>
      <c r="AB70" t="s">
        <v>332</v>
      </c>
      <c r="AC70" t="s">
        <v>56</v>
      </c>
      <c r="AD70" t="s">
        <v>257</v>
      </c>
      <c r="AE70" s="4">
        <v>0.34699999999999998</v>
      </c>
      <c r="AF70" t="s">
        <v>56</v>
      </c>
      <c r="AI70" t="s">
        <v>653</v>
      </c>
      <c r="AJ70">
        <v>0</v>
      </c>
    </row>
    <row r="71" spans="1:36" x14ac:dyDescent="0.2">
      <c r="A71">
        <v>5594</v>
      </c>
      <c r="B71" t="s">
        <v>547</v>
      </c>
      <c r="C71" t="s">
        <v>548</v>
      </c>
      <c r="D71" t="s">
        <v>39</v>
      </c>
      <c r="E71">
        <v>62813</v>
      </c>
      <c r="F71" t="s">
        <v>667</v>
      </c>
      <c r="G71">
        <v>165869</v>
      </c>
      <c r="H71" t="s">
        <v>665</v>
      </c>
      <c r="J71" t="s">
        <v>246</v>
      </c>
      <c r="K71" t="s">
        <v>668</v>
      </c>
      <c r="L71" t="s">
        <v>669</v>
      </c>
      <c r="M71" t="s">
        <v>110</v>
      </c>
      <c r="N71" t="s">
        <v>46</v>
      </c>
      <c r="P71">
        <v>10348</v>
      </c>
      <c r="Q71" t="s">
        <v>1176</v>
      </c>
      <c r="R71">
        <v>21374</v>
      </c>
      <c r="S71" t="s">
        <v>362</v>
      </c>
      <c r="T71" t="s">
        <v>363</v>
      </c>
      <c r="U71">
        <v>12</v>
      </c>
      <c r="V71" t="s">
        <v>364</v>
      </c>
      <c r="W71" t="s">
        <v>342</v>
      </c>
      <c r="X71" t="s">
        <v>365</v>
      </c>
      <c r="Y71">
        <v>159622</v>
      </c>
      <c r="Z71" t="s">
        <v>670</v>
      </c>
      <c r="AB71" t="s">
        <v>671</v>
      </c>
      <c r="AC71" t="s">
        <v>56</v>
      </c>
      <c r="AD71" t="s">
        <v>257</v>
      </c>
      <c r="AE71" s="4">
        <v>0.30499999999999999</v>
      </c>
      <c r="AF71" t="s">
        <v>56</v>
      </c>
      <c r="AI71" t="s">
        <v>653</v>
      </c>
      <c r="AJ71">
        <v>0</v>
      </c>
    </row>
    <row r="72" spans="1:36" x14ac:dyDescent="0.2">
      <c r="A72">
        <v>5594</v>
      </c>
      <c r="B72" t="s">
        <v>547</v>
      </c>
      <c r="C72" t="s">
        <v>548</v>
      </c>
      <c r="D72" t="s">
        <v>39</v>
      </c>
      <c r="E72">
        <v>62813</v>
      </c>
      <c r="F72" t="s">
        <v>667</v>
      </c>
      <c r="G72">
        <v>165869</v>
      </c>
      <c r="H72" t="s">
        <v>665</v>
      </c>
      <c r="J72" t="s">
        <v>246</v>
      </c>
      <c r="K72" t="s">
        <v>668</v>
      </c>
      <c r="L72" t="s">
        <v>669</v>
      </c>
      <c r="M72" t="s">
        <v>110</v>
      </c>
      <c r="N72" t="s">
        <v>46</v>
      </c>
      <c r="P72">
        <v>10348</v>
      </c>
      <c r="Q72" t="s">
        <v>1176</v>
      </c>
      <c r="R72">
        <v>21374</v>
      </c>
      <c r="S72" t="s">
        <v>362</v>
      </c>
      <c r="T72" t="s">
        <v>363</v>
      </c>
      <c r="U72">
        <v>12</v>
      </c>
      <c r="V72" t="s">
        <v>364</v>
      </c>
      <c r="W72" t="s">
        <v>342</v>
      </c>
      <c r="X72" t="s">
        <v>365</v>
      </c>
      <c r="Y72">
        <v>229529</v>
      </c>
      <c r="Z72" t="s">
        <v>672</v>
      </c>
      <c r="AA72" t="s">
        <v>54</v>
      </c>
      <c r="AB72" t="s">
        <v>673</v>
      </c>
      <c r="AC72" t="s">
        <v>56</v>
      </c>
      <c r="AD72" t="s">
        <v>257</v>
      </c>
      <c r="AE72" s="4">
        <v>0.33200000000000002</v>
      </c>
      <c r="AF72" t="s">
        <v>56</v>
      </c>
      <c r="AI72" t="s">
        <v>653</v>
      </c>
      <c r="AJ72">
        <v>0</v>
      </c>
    </row>
    <row r="73" spans="1:36" x14ac:dyDescent="0.2">
      <c r="A73">
        <v>5594</v>
      </c>
      <c r="B73" t="s">
        <v>547</v>
      </c>
      <c r="C73" t="s">
        <v>548</v>
      </c>
      <c r="D73" t="s">
        <v>39</v>
      </c>
      <c r="E73">
        <v>62815</v>
      </c>
      <c r="F73" t="s">
        <v>674</v>
      </c>
      <c r="G73">
        <v>237232</v>
      </c>
      <c r="H73" t="s">
        <v>675</v>
      </c>
      <c r="J73" t="s">
        <v>676</v>
      </c>
      <c r="K73" t="s">
        <v>677</v>
      </c>
      <c r="L73" t="s">
        <v>678</v>
      </c>
      <c r="M73" t="s">
        <v>45</v>
      </c>
      <c r="N73" t="s">
        <v>46</v>
      </c>
      <c r="P73">
        <v>10348</v>
      </c>
      <c r="Q73" t="s">
        <v>1176</v>
      </c>
      <c r="R73">
        <v>21374</v>
      </c>
      <c r="S73" t="s">
        <v>362</v>
      </c>
      <c r="T73" t="s">
        <v>363</v>
      </c>
      <c r="U73">
        <v>12</v>
      </c>
      <c r="V73" t="s">
        <v>364</v>
      </c>
      <c r="W73" t="s">
        <v>342</v>
      </c>
      <c r="X73" t="s">
        <v>365</v>
      </c>
      <c r="Y73">
        <v>992402</v>
      </c>
      <c r="Z73" t="s">
        <v>679</v>
      </c>
      <c r="AB73" t="s">
        <v>680</v>
      </c>
      <c r="AC73" t="s">
        <v>58</v>
      </c>
      <c r="AD73" t="s">
        <v>257</v>
      </c>
      <c r="AE73" s="4">
        <v>1E-3</v>
      </c>
      <c r="AF73" t="s">
        <v>58</v>
      </c>
      <c r="AG73" t="s">
        <v>33</v>
      </c>
      <c r="AI73" t="s">
        <v>653</v>
      </c>
      <c r="AJ73">
        <v>0</v>
      </c>
    </row>
    <row r="74" spans="1:36" x14ac:dyDescent="0.2">
      <c r="A74">
        <v>5594</v>
      </c>
      <c r="B74" t="s">
        <v>547</v>
      </c>
      <c r="C74" t="s">
        <v>548</v>
      </c>
      <c r="D74" t="s">
        <v>39</v>
      </c>
      <c r="E74">
        <v>62815</v>
      </c>
      <c r="F74" t="s">
        <v>674</v>
      </c>
      <c r="G74">
        <v>237232</v>
      </c>
      <c r="H74" t="s">
        <v>675</v>
      </c>
      <c r="J74" t="s">
        <v>676</v>
      </c>
      <c r="K74" t="s">
        <v>677</v>
      </c>
      <c r="L74" t="s">
        <v>678</v>
      </c>
      <c r="M74" t="s">
        <v>45</v>
      </c>
      <c r="N74" t="s">
        <v>46</v>
      </c>
      <c r="P74">
        <v>10348</v>
      </c>
      <c r="Q74" t="s">
        <v>1176</v>
      </c>
      <c r="R74">
        <v>21374</v>
      </c>
      <c r="S74" t="s">
        <v>362</v>
      </c>
      <c r="T74" t="s">
        <v>363</v>
      </c>
      <c r="U74">
        <v>12</v>
      </c>
      <c r="V74" t="s">
        <v>364</v>
      </c>
      <c r="W74" t="s">
        <v>342</v>
      </c>
      <c r="X74" t="s">
        <v>365</v>
      </c>
      <c r="Y74">
        <v>237232</v>
      </c>
      <c r="Z74" t="s">
        <v>675</v>
      </c>
      <c r="AB74" t="s">
        <v>676</v>
      </c>
      <c r="AC74" t="s">
        <v>56</v>
      </c>
      <c r="AD74" t="s">
        <v>257</v>
      </c>
      <c r="AE74" s="4">
        <v>0.43</v>
      </c>
      <c r="AF74" t="s">
        <v>58</v>
      </c>
      <c r="AI74" t="s">
        <v>653</v>
      </c>
      <c r="AJ74">
        <v>0</v>
      </c>
    </row>
    <row r="75" spans="1:36" x14ac:dyDescent="0.2">
      <c r="A75">
        <v>5594</v>
      </c>
      <c r="B75" t="s">
        <v>547</v>
      </c>
      <c r="C75" t="s">
        <v>548</v>
      </c>
      <c r="D75" t="s">
        <v>39</v>
      </c>
      <c r="E75">
        <v>62815</v>
      </c>
      <c r="F75" t="s">
        <v>674</v>
      </c>
      <c r="G75">
        <v>237232</v>
      </c>
      <c r="H75" t="s">
        <v>675</v>
      </c>
      <c r="J75" t="s">
        <v>676</v>
      </c>
      <c r="K75" t="s">
        <v>677</v>
      </c>
      <c r="L75" t="s">
        <v>678</v>
      </c>
      <c r="M75" t="s">
        <v>45</v>
      </c>
      <c r="N75" t="s">
        <v>46</v>
      </c>
      <c r="P75">
        <v>10348</v>
      </c>
      <c r="Q75" t="s">
        <v>1176</v>
      </c>
      <c r="R75">
        <v>21374</v>
      </c>
      <c r="S75" t="s">
        <v>362</v>
      </c>
      <c r="T75" t="s">
        <v>363</v>
      </c>
      <c r="U75">
        <v>12</v>
      </c>
      <c r="V75" t="s">
        <v>364</v>
      </c>
      <c r="W75" t="s">
        <v>342</v>
      </c>
      <c r="X75" t="s">
        <v>365</v>
      </c>
      <c r="Y75">
        <v>273382</v>
      </c>
      <c r="Z75" t="s">
        <v>681</v>
      </c>
      <c r="AB75" t="s">
        <v>682</v>
      </c>
      <c r="AC75" t="s">
        <v>56</v>
      </c>
      <c r="AD75" t="s">
        <v>257</v>
      </c>
      <c r="AE75" s="4">
        <v>0.29899999999999999</v>
      </c>
      <c r="AF75" t="s">
        <v>58</v>
      </c>
      <c r="AI75" t="s">
        <v>653</v>
      </c>
      <c r="AJ75">
        <v>0</v>
      </c>
    </row>
    <row r="76" spans="1:36" x14ac:dyDescent="0.2">
      <c r="A76">
        <v>5594</v>
      </c>
      <c r="B76" t="s">
        <v>547</v>
      </c>
      <c r="C76" t="s">
        <v>548</v>
      </c>
      <c r="D76" t="s">
        <v>39</v>
      </c>
      <c r="E76">
        <v>62815</v>
      </c>
      <c r="F76" t="s">
        <v>674</v>
      </c>
      <c r="G76">
        <v>237232</v>
      </c>
      <c r="H76" t="s">
        <v>675</v>
      </c>
      <c r="J76" t="s">
        <v>676</v>
      </c>
      <c r="K76" t="s">
        <v>677</v>
      </c>
      <c r="L76" t="s">
        <v>678</v>
      </c>
      <c r="M76" t="s">
        <v>45</v>
      </c>
      <c r="N76" t="s">
        <v>46</v>
      </c>
      <c r="P76">
        <v>10348</v>
      </c>
      <c r="Q76" t="s">
        <v>1176</v>
      </c>
      <c r="R76">
        <v>21374</v>
      </c>
      <c r="S76" t="s">
        <v>362</v>
      </c>
      <c r="T76" t="s">
        <v>363</v>
      </c>
      <c r="U76">
        <v>12</v>
      </c>
      <c r="V76" t="s">
        <v>364</v>
      </c>
      <c r="W76" t="s">
        <v>342</v>
      </c>
      <c r="X76" t="s">
        <v>365</v>
      </c>
      <c r="Y76">
        <v>273389</v>
      </c>
      <c r="Z76" t="s">
        <v>358</v>
      </c>
      <c r="AA76" t="s">
        <v>54</v>
      </c>
      <c r="AB76" t="s">
        <v>683</v>
      </c>
      <c r="AC76" t="s">
        <v>56</v>
      </c>
      <c r="AD76" t="s">
        <v>257</v>
      </c>
      <c r="AE76" s="4">
        <v>0.29899999999999999</v>
      </c>
      <c r="AF76" t="s">
        <v>58</v>
      </c>
      <c r="AI76" t="s">
        <v>653</v>
      </c>
      <c r="AJ76">
        <v>0</v>
      </c>
    </row>
    <row r="77" spans="1:36" x14ac:dyDescent="0.2">
      <c r="A77">
        <v>5594</v>
      </c>
      <c r="B77" t="s">
        <v>547</v>
      </c>
      <c r="C77" t="s">
        <v>548</v>
      </c>
      <c r="D77" t="s">
        <v>39</v>
      </c>
      <c r="E77">
        <v>62815</v>
      </c>
      <c r="F77" t="s">
        <v>674</v>
      </c>
      <c r="G77">
        <v>237232</v>
      </c>
      <c r="H77" t="s">
        <v>675</v>
      </c>
      <c r="J77" t="s">
        <v>676</v>
      </c>
      <c r="K77" t="s">
        <v>677</v>
      </c>
      <c r="L77" t="s">
        <v>678</v>
      </c>
      <c r="M77" t="s">
        <v>45</v>
      </c>
      <c r="N77" t="s">
        <v>46</v>
      </c>
      <c r="P77">
        <v>10348</v>
      </c>
      <c r="Q77" t="s">
        <v>1176</v>
      </c>
      <c r="R77">
        <v>21374</v>
      </c>
      <c r="S77" t="s">
        <v>362</v>
      </c>
      <c r="T77" t="s">
        <v>363</v>
      </c>
      <c r="U77">
        <v>12</v>
      </c>
      <c r="V77" t="s">
        <v>364</v>
      </c>
      <c r="W77" t="s">
        <v>342</v>
      </c>
      <c r="X77" t="s">
        <v>365</v>
      </c>
      <c r="Y77">
        <v>133391</v>
      </c>
      <c r="Z77" t="s">
        <v>366</v>
      </c>
      <c r="AB77" t="s">
        <v>367</v>
      </c>
      <c r="AC77" t="s">
        <v>58</v>
      </c>
      <c r="AD77" t="s">
        <v>257</v>
      </c>
      <c r="AE77" s="4">
        <v>1.02</v>
      </c>
      <c r="AF77" t="s">
        <v>56</v>
      </c>
      <c r="AI77" t="s">
        <v>653</v>
      </c>
      <c r="AJ77">
        <v>0</v>
      </c>
    </row>
    <row r="78" spans="1:36" x14ac:dyDescent="0.2">
      <c r="A78">
        <v>5594</v>
      </c>
      <c r="B78" t="s">
        <v>547</v>
      </c>
      <c r="C78" t="s">
        <v>548</v>
      </c>
      <c r="D78" t="s">
        <v>39</v>
      </c>
      <c r="E78">
        <v>62815</v>
      </c>
      <c r="F78" t="s">
        <v>674</v>
      </c>
      <c r="G78">
        <v>237232</v>
      </c>
      <c r="H78" t="s">
        <v>675</v>
      </c>
      <c r="J78" t="s">
        <v>676</v>
      </c>
      <c r="K78" t="s">
        <v>677</v>
      </c>
      <c r="L78" t="s">
        <v>678</v>
      </c>
      <c r="M78" t="s">
        <v>45</v>
      </c>
      <c r="N78" t="s">
        <v>46</v>
      </c>
      <c r="P78">
        <v>10348</v>
      </c>
      <c r="Q78" t="s">
        <v>1176</v>
      </c>
      <c r="R78">
        <v>21374</v>
      </c>
      <c r="S78" t="s">
        <v>362</v>
      </c>
      <c r="T78" t="s">
        <v>363</v>
      </c>
      <c r="U78">
        <v>12</v>
      </c>
      <c r="V78" t="s">
        <v>364</v>
      </c>
      <c r="W78" t="s">
        <v>342</v>
      </c>
      <c r="X78" t="s">
        <v>365</v>
      </c>
      <c r="Y78">
        <v>271587</v>
      </c>
      <c r="Z78" t="s">
        <v>459</v>
      </c>
      <c r="AB78" t="s">
        <v>416</v>
      </c>
      <c r="AC78" t="s">
        <v>58</v>
      </c>
      <c r="AD78" t="s">
        <v>257</v>
      </c>
      <c r="AE78" s="4">
        <v>0.36</v>
      </c>
      <c r="AF78" t="s">
        <v>58</v>
      </c>
      <c r="AI78" t="s">
        <v>653</v>
      </c>
      <c r="AJ78">
        <v>0</v>
      </c>
    </row>
    <row r="79" spans="1:36" x14ac:dyDescent="0.2">
      <c r="A79">
        <v>5594</v>
      </c>
      <c r="B79" t="s">
        <v>547</v>
      </c>
      <c r="C79" t="s">
        <v>548</v>
      </c>
      <c r="D79" t="s">
        <v>39</v>
      </c>
      <c r="E79">
        <v>62815</v>
      </c>
      <c r="F79" t="s">
        <v>674</v>
      </c>
      <c r="G79">
        <v>237232</v>
      </c>
      <c r="H79" t="s">
        <v>675</v>
      </c>
      <c r="J79" t="s">
        <v>676</v>
      </c>
      <c r="K79" t="s">
        <v>677</v>
      </c>
      <c r="L79" t="s">
        <v>678</v>
      </c>
      <c r="M79" t="s">
        <v>45</v>
      </c>
      <c r="N79" t="s">
        <v>46</v>
      </c>
      <c r="P79">
        <v>10348</v>
      </c>
      <c r="Q79" t="s">
        <v>1176</v>
      </c>
      <c r="R79">
        <v>21374</v>
      </c>
      <c r="S79" t="s">
        <v>362</v>
      </c>
      <c r="T79" t="s">
        <v>363</v>
      </c>
      <c r="U79">
        <v>12</v>
      </c>
      <c r="V79" t="s">
        <v>364</v>
      </c>
      <c r="W79" t="s">
        <v>342</v>
      </c>
      <c r="X79" t="s">
        <v>365</v>
      </c>
      <c r="Y79">
        <v>273383</v>
      </c>
      <c r="Z79" t="s">
        <v>278</v>
      </c>
      <c r="AB79" t="s">
        <v>684</v>
      </c>
      <c r="AC79" t="s">
        <v>56</v>
      </c>
      <c r="AD79" t="s">
        <v>257</v>
      </c>
      <c r="AE79" s="4">
        <v>0.29899999999999999</v>
      </c>
      <c r="AF79" t="s">
        <v>58</v>
      </c>
      <c r="AI79" t="s">
        <v>653</v>
      </c>
      <c r="AJ79">
        <v>0</v>
      </c>
    </row>
    <row r="80" spans="1:36" x14ac:dyDescent="0.2">
      <c r="A80">
        <v>5594</v>
      </c>
      <c r="B80" t="s">
        <v>547</v>
      </c>
      <c r="C80" t="s">
        <v>548</v>
      </c>
      <c r="D80" t="s">
        <v>39</v>
      </c>
      <c r="E80">
        <v>62815</v>
      </c>
      <c r="F80" t="s">
        <v>674</v>
      </c>
      <c r="G80">
        <v>237232</v>
      </c>
      <c r="H80" t="s">
        <v>675</v>
      </c>
      <c r="J80" t="s">
        <v>676</v>
      </c>
      <c r="K80" t="s">
        <v>677</v>
      </c>
      <c r="L80" t="s">
        <v>678</v>
      </c>
      <c r="M80" t="s">
        <v>45</v>
      </c>
      <c r="N80" t="s">
        <v>46</v>
      </c>
      <c r="P80">
        <v>10348</v>
      </c>
      <c r="Q80" t="s">
        <v>1176</v>
      </c>
      <c r="R80">
        <v>21374</v>
      </c>
      <c r="S80" t="s">
        <v>362</v>
      </c>
      <c r="T80" t="s">
        <v>363</v>
      </c>
      <c r="U80">
        <v>12</v>
      </c>
      <c r="V80" t="s">
        <v>364</v>
      </c>
      <c r="W80" t="s">
        <v>342</v>
      </c>
      <c r="X80" t="s">
        <v>365</v>
      </c>
      <c r="Y80">
        <v>159656</v>
      </c>
      <c r="AB80" t="s">
        <v>458</v>
      </c>
      <c r="AC80" t="s">
        <v>56</v>
      </c>
      <c r="AD80" t="s">
        <v>257</v>
      </c>
      <c r="AE80" s="4">
        <v>0.49299999999999999</v>
      </c>
      <c r="AF80" t="s">
        <v>56</v>
      </c>
      <c r="AI80" t="s">
        <v>653</v>
      </c>
      <c r="AJ80">
        <v>0</v>
      </c>
    </row>
    <row r="81" spans="1:36" x14ac:dyDescent="0.2">
      <c r="A81">
        <v>5592</v>
      </c>
      <c r="B81" s="3" t="s">
        <v>1225</v>
      </c>
      <c r="C81" t="s">
        <v>38</v>
      </c>
      <c r="D81" t="s">
        <v>39</v>
      </c>
      <c r="E81">
        <v>62703</v>
      </c>
      <c r="F81" t="s">
        <v>195</v>
      </c>
      <c r="G81">
        <v>265977</v>
      </c>
      <c r="H81" t="s">
        <v>196</v>
      </c>
      <c r="J81" t="s">
        <v>197</v>
      </c>
      <c r="K81" t="s">
        <v>198</v>
      </c>
      <c r="L81" t="s">
        <v>199</v>
      </c>
      <c r="M81" t="s">
        <v>82</v>
      </c>
      <c r="N81" t="s">
        <v>46</v>
      </c>
      <c r="P81">
        <v>10342</v>
      </c>
      <c r="Q81" t="s">
        <v>200</v>
      </c>
      <c r="R81">
        <v>20118</v>
      </c>
      <c r="S81" t="s">
        <v>1177</v>
      </c>
      <c r="T81" t="s">
        <v>201</v>
      </c>
      <c r="U81">
        <v>166</v>
      </c>
      <c r="V81" t="s">
        <v>202</v>
      </c>
      <c r="W81" t="s">
        <v>163</v>
      </c>
      <c r="X81" t="s">
        <v>203</v>
      </c>
      <c r="Y81">
        <v>216611</v>
      </c>
      <c r="Z81" t="s">
        <v>204</v>
      </c>
      <c r="AB81" t="s">
        <v>205</v>
      </c>
      <c r="AC81" t="s">
        <v>56</v>
      </c>
      <c r="AD81" t="s">
        <v>57</v>
      </c>
      <c r="AE81" s="4">
        <v>0.33200000000000002</v>
      </c>
      <c r="AF81" t="s">
        <v>56</v>
      </c>
      <c r="AI81" t="s">
        <v>206</v>
      </c>
      <c r="AJ81">
        <v>0</v>
      </c>
    </row>
    <row r="82" spans="1:36" x14ac:dyDescent="0.2">
      <c r="A82">
        <v>5592</v>
      </c>
      <c r="B82" t="s">
        <v>1225</v>
      </c>
      <c r="C82" t="s">
        <v>38</v>
      </c>
      <c r="D82" t="s">
        <v>39</v>
      </c>
      <c r="E82">
        <v>62703</v>
      </c>
      <c r="F82" t="s">
        <v>195</v>
      </c>
      <c r="G82">
        <v>265977</v>
      </c>
      <c r="H82" t="s">
        <v>196</v>
      </c>
      <c r="J82" t="s">
        <v>197</v>
      </c>
      <c r="K82" t="s">
        <v>198</v>
      </c>
      <c r="L82" t="s">
        <v>199</v>
      </c>
      <c r="M82" t="s">
        <v>82</v>
      </c>
      <c r="N82" t="s">
        <v>46</v>
      </c>
      <c r="P82">
        <v>10342</v>
      </c>
      <c r="Q82" t="s">
        <v>200</v>
      </c>
      <c r="R82">
        <v>20118</v>
      </c>
      <c r="S82" t="s">
        <v>1177</v>
      </c>
      <c r="T82" t="s">
        <v>201</v>
      </c>
      <c r="U82">
        <v>166</v>
      </c>
      <c r="V82" t="s">
        <v>202</v>
      </c>
      <c r="W82" t="s">
        <v>163</v>
      </c>
      <c r="X82" t="s">
        <v>203</v>
      </c>
      <c r="Y82">
        <v>265977</v>
      </c>
      <c r="Z82" t="s">
        <v>196</v>
      </c>
      <c r="AB82" t="s">
        <v>197</v>
      </c>
      <c r="AC82" t="s">
        <v>56</v>
      </c>
      <c r="AD82" t="s">
        <v>57</v>
      </c>
      <c r="AE82" s="4">
        <v>0.32</v>
      </c>
      <c r="AF82" t="s">
        <v>56</v>
      </c>
      <c r="AI82" t="s">
        <v>206</v>
      </c>
      <c r="AJ82">
        <v>0</v>
      </c>
    </row>
    <row r="83" spans="1:36" x14ac:dyDescent="0.2">
      <c r="A83">
        <v>5592</v>
      </c>
      <c r="B83" t="s">
        <v>1225</v>
      </c>
      <c r="C83" t="s">
        <v>38</v>
      </c>
      <c r="D83" t="s">
        <v>39</v>
      </c>
      <c r="E83">
        <v>62703</v>
      </c>
      <c r="F83" t="s">
        <v>195</v>
      </c>
      <c r="G83">
        <v>265977</v>
      </c>
      <c r="H83" t="s">
        <v>196</v>
      </c>
      <c r="J83" t="s">
        <v>197</v>
      </c>
      <c r="K83" t="s">
        <v>198</v>
      </c>
      <c r="L83" t="s">
        <v>199</v>
      </c>
      <c r="M83" t="s">
        <v>82</v>
      </c>
      <c r="N83" t="s">
        <v>46</v>
      </c>
      <c r="P83">
        <v>10342</v>
      </c>
      <c r="Q83" t="s">
        <v>200</v>
      </c>
      <c r="R83">
        <v>20118</v>
      </c>
      <c r="S83" t="s">
        <v>1177</v>
      </c>
      <c r="T83" t="s">
        <v>201</v>
      </c>
      <c r="U83">
        <v>166</v>
      </c>
      <c r="V83" t="s">
        <v>202</v>
      </c>
      <c r="W83" t="s">
        <v>163</v>
      </c>
      <c r="X83" t="s">
        <v>203</v>
      </c>
      <c r="Y83">
        <v>237208</v>
      </c>
      <c r="Z83" t="s">
        <v>207</v>
      </c>
      <c r="AA83" t="s">
        <v>166</v>
      </c>
      <c r="AB83" t="s">
        <v>167</v>
      </c>
      <c r="AC83" t="s">
        <v>56</v>
      </c>
      <c r="AD83" t="s">
        <v>57</v>
      </c>
      <c r="AE83" s="4">
        <v>0.33600000000000002</v>
      </c>
      <c r="AF83" t="s">
        <v>56</v>
      </c>
      <c r="AI83" t="s">
        <v>206</v>
      </c>
      <c r="AJ83">
        <v>0</v>
      </c>
    </row>
    <row r="84" spans="1:36" x14ac:dyDescent="0.2">
      <c r="A84">
        <v>5592</v>
      </c>
      <c r="B84" t="s">
        <v>1225</v>
      </c>
      <c r="C84" t="s">
        <v>38</v>
      </c>
      <c r="D84" t="s">
        <v>39</v>
      </c>
      <c r="E84">
        <v>62703</v>
      </c>
      <c r="F84" t="s">
        <v>195</v>
      </c>
      <c r="G84">
        <v>265977</v>
      </c>
      <c r="H84" t="s">
        <v>196</v>
      </c>
      <c r="J84" t="s">
        <v>197</v>
      </c>
      <c r="K84" t="s">
        <v>198</v>
      </c>
      <c r="L84" t="s">
        <v>199</v>
      </c>
      <c r="M84" t="s">
        <v>82</v>
      </c>
      <c r="N84" t="s">
        <v>46</v>
      </c>
      <c r="P84">
        <v>10342</v>
      </c>
      <c r="Q84" t="s">
        <v>200</v>
      </c>
      <c r="R84">
        <v>20118</v>
      </c>
      <c r="S84" t="s">
        <v>1177</v>
      </c>
      <c r="T84" t="s">
        <v>201</v>
      </c>
      <c r="U84">
        <v>166</v>
      </c>
      <c r="V84" t="s">
        <v>202</v>
      </c>
      <c r="W84" t="s">
        <v>163</v>
      </c>
      <c r="X84" t="s">
        <v>203</v>
      </c>
      <c r="Y84">
        <v>151623</v>
      </c>
      <c r="Z84" t="s">
        <v>196</v>
      </c>
      <c r="AB84" t="s">
        <v>208</v>
      </c>
      <c r="AC84" t="s">
        <v>56</v>
      </c>
      <c r="AD84" t="s">
        <v>57</v>
      </c>
      <c r="AE84" s="4">
        <v>0.46800000000000003</v>
      </c>
      <c r="AF84" t="s">
        <v>56</v>
      </c>
      <c r="AI84" t="s">
        <v>206</v>
      </c>
      <c r="AJ84">
        <v>0</v>
      </c>
    </row>
    <row r="85" spans="1:36" x14ac:dyDescent="0.2">
      <c r="A85">
        <v>5592</v>
      </c>
      <c r="B85" t="s">
        <v>1225</v>
      </c>
      <c r="C85" t="s">
        <v>38</v>
      </c>
      <c r="D85" t="s">
        <v>39</v>
      </c>
      <c r="E85">
        <v>62703</v>
      </c>
      <c r="F85" t="s">
        <v>195</v>
      </c>
      <c r="G85">
        <v>265977</v>
      </c>
      <c r="H85" t="s">
        <v>196</v>
      </c>
      <c r="J85" t="s">
        <v>197</v>
      </c>
      <c r="K85" t="s">
        <v>198</v>
      </c>
      <c r="L85" t="s">
        <v>199</v>
      </c>
      <c r="M85" t="s">
        <v>82</v>
      </c>
      <c r="N85" t="s">
        <v>46</v>
      </c>
      <c r="P85">
        <v>10342</v>
      </c>
      <c r="Q85" t="s">
        <v>200</v>
      </c>
      <c r="R85">
        <v>20118</v>
      </c>
      <c r="S85" t="s">
        <v>1177</v>
      </c>
      <c r="T85" t="s">
        <v>201</v>
      </c>
      <c r="U85">
        <v>166</v>
      </c>
      <c r="V85" t="s">
        <v>202</v>
      </c>
      <c r="W85" t="s">
        <v>163</v>
      </c>
      <c r="X85" t="s">
        <v>203</v>
      </c>
      <c r="Y85">
        <v>219750</v>
      </c>
      <c r="Z85" t="s">
        <v>209</v>
      </c>
      <c r="AB85" t="s">
        <v>104</v>
      </c>
      <c r="AC85" t="s">
        <v>56</v>
      </c>
      <c r="AD85" t="s">
        <v>57</v>
      </c>
      <c r="AE85" s="4">
        <v>0.54800000000000004</v>
      </c>
      <c r="AF85" t="s">
        <v>56</v>
      </c>
      <c r="AI85" t="s">
        <v>206</v>
      </c>
      <c r="AJ85">
        <v>0</v>
      </c>
    </row>
    <row r="86" spans="1:36" x14ac:dyDescent="0.2">
      <c r="A86">
        <v>5592</v>
      </c>
      <c r="B86" t="s">
        <v>1225</v>
      </c>
      <c r="C86" t="s">
        <v>38</v>
      </c>
      <c r="D86" t="s">
        <v>39</v>
      </c>
      <c r="E86">
        <v>62703</v>
      </c>
      <c r="F86" t="s">
        <v>195</v>
      </c>
      <c r="G86">
        <v>265977</v>
      </c>
      <c r="H86" t="s">
        <v>196</v>
      </c>
      <c r="J86" t="s">
        <v>197</v>
      </c>
      <c r="K86" t="s">
        <v>198</v>
      </c>
      <c r="L86" t="s">
        <v>199</v>
      </c>
      <c r="M86" t="s">
        <v>82</v>
      </c>
      <c r="N86" t="s">
        <v>46</v>
      </c>
      <c r="P86">
        <v>10342</v>
      </c>
      <c r="Q86" t="s">
        <v>200</v>
      </c>
      <c r="R86">
        <v>20118</v>
      </c>
      <c r="S86" t="s">
        <v>1177</v>
      </c>
      <c r="T86" t="s">
        <v>201</v>
      </c>
      <c r="U86">
        <v>166</v>
      </c>
      <c r="V86" t="s">
        <v>202</v>
      </c>
      <c r="W86" t="s">
        <v>163</v>
      </c>
      <c r="X86" t="s">
        <v>203</v>
      </c>
      <c r="Y86">
        <v>133079</v>
      </c>
      <c r="Z86" t="s">
        <v>170</v>
      </c>
      <c r="AA86" t="s">
        <v>166</v>
      </c>
      <c r="AB86" t="s">
        <v>167</v>
      </c>
      <c r="AC86" t="s">
        <v>56</v>
      </c>
      <c r="AD86" t="s">
        <v>57</v>
      </c>
      <c r="AE86" s="4">
        <v>0.5</v>
      </c>
      <c r="AF86" t="s">
        <v>58</v>
      </c>
      <c r="AI86" t="s">
        <v>206</v>
      </c>
      <c r="AJ86">
        <v>0</v>
      </c>
    </row>
    <row r="87" spans="1:36" x14ac:dyDescent="0.2">
      <c r="A87">
        <v>5592</v>
      </c>
      <c r="B87" t="s">
        <v>1225</v>
      </c>
      <c r="C87" t="s">
        <v>38</v>
      </c>
      <c r="D87" t="s">
        <v>39</v>
      </c>
      <c r="E87">
        <v>62703</v>
      </c>
      <c r="F87" t="s">
        <v>195</v>
      </c>
      <c r="G87">
        <v>265977</v>
      </c>
      <c r="H87" t="s">
        <v>196</v>
      </c>
      <c r="J87" t="s">
        <v>197</v>
      </c>
      <c r="K87" t="s">
        <v>198</v>
      </c>
      <c r="L87" t="s">
        <v>199</v>
      </c>
      <c r="M87" t="s">
        <v>82</v>
      </c>
      <c r="N87" t="s">
        <v>46</v>
      </c>
      <c r="P87">
        <v>10342</v>
      </c>
      <c r="Q87" t="s">
        <v>200</v>
      </c>
      <c r="R87">
        <v>20118</v>
      </c>
      <c r="S87" t="s">
        <v>1177</v>
      </c>
      <c r="T87" t="s">
        <v>201</v>
      </c>
      <c r="U87">
        <v>166</v>
      </c>
      <c r="V87" t="s">
        <v>202</v>
      </c>
      <c r="W87" t="s">
        <v>163</v>
      </c>
      <c r="X87" t="s">
        <v>203</v>
      </c>
      <c r="Y87">
        <v>166497</v>
      </c>
      <c r="Z87" t="s">
        <v>175</v>
      </c>
      <c r="AB87" t="s">
        <v>176</v>
      </c>
      <c r="AC87" t="s">
        <v>56</v>
      </c>
      <c r="AD87" t="s">
        <v>57</v>
      </c>
      <c r="AE87" s="4">
        <v>0.41</v>
      </c>
      <c r="AF87" t="s">
        <v>58</v>
      </c>
      <c r="AI87" t="s">
        <v>206</v>
      </c>
      <c r="AJ87">
        <v>0</v>
      </c>
    </row>
    <row r="88" spans="1:36" x14ac:dyDescent="0.2">
      <c r="A88">
        <v>5593</v>
      </c>
      <c r="B88" t="s">
        <v>249</v>
      </c>
      <c r="C88" t="s">
        <v>250</v>
      </c>
      <c r="D88" t="s">
        <v>39</v>
      </c>
      <c r="E88">
        <v>62723</v>
      </c>
      <c r="F88" t="s">
        <v>371</v>
      </c>
      <c r="G88">
        <v>106544</v>
      </c>
      <c r="H88" t="s">
        <v>143</v>
      </c>
      <c r="J88" t="s">
        <v>156</v>
      </c>
      <c r="K88" t="s">
        <v>157</v>
      </c>
      <c r="L88" t="s">
        <v>158</v>
      </c>
      <c r="M88" t="s">
        <v>110</v>
      </c>
      <c r="N88" t="s">
        <v>46</v>
      </c>
      <c r="P88">
        <v>10342</v>
      </c>
      <c r="Q88" t="s">
        <v>200</v>
      </c>
      <c r="R88">
        <v>20118</v>
      </c>
      <c r="S88" t="s">
        <v>1177</v>
      </c>
      <c r="T88" t="s">
        <v>201</v>
      </c>
      <c r="U88">
        <v>166</v>
      </c>
      <c r="V88" t="s">
        <v>202</v>
      </c>
      <c r="W88" t="s">
        <v>163</v>
      </c>
      <c r="X88" t="s">
        <v>203</v>
      </c>
      <c r="Y88">
        <v>167149</v>
      </c>
      <c r="Z88" t="s">
        <v>372</v>
      </c>
      <c r="AB88" t="s">
        <v>373</v>
      </c>
      <c r="AC88" t="s">
        <v>56</v>
      </c>
      <c r="AD88" t="s">
        <v>257</v>
      </c>
      <c r="AE88" s="4">
        <v>1.0229999999999999</v>
      </c>
      <c r="AF88" t="s">
        <v>56</v>
      </c>
      <c r="AH88" t="s">
        <v>221</v>
      </c>
      <c r="AI88" t="s">
        <v>374</v>
      </c>
      <c r="AJ88">
        <v>0</v>
      </c>
    </row>
    <row r="89" spans="1:36" x14ac:dyDescent="0.2">
      <c r="A89">
        <v>5593</v>
      </c>
      <c r="B89" t="s">
        <v>249</v>
      </c>
      <c r="C89" t="s">
        <v>250</v>
      </c>
      <c r="D89" t="s">
        <v>39</v>
      </c>
      <c r="E89">
        <v>62723</v>
      </c>
      <c r="F89" t="s">
        <v>371</v>
      </c>
      <c r="G89">
        <v>106544</v>
      </c>
      <c r="H89" t="s">
        <v>143</v>
      </c>
      <c r="J89" t="s">
        <v>156</v>
      </c>
      <c r="K89" t="s">
        <v>157</v>
      </c>
      <c r="L89" t="s">
        <v>158</v>
      </c>
      <c r="M89" t="s">
        <v>110</v>
      </c>
      <c r="N89" t="s">
        <v>46</v>
      </c>
      <c r="P89">
        <v>10342</v>
      </c>
      <c r="Q89" t="s">
        <v>200</v>
      </c>
      <c r="R89">
        <v>20118</v>
      </c>
      <c r="S89" t="s">
        <v>1177</v>
      </c>
      <c r="T89" t="s">
        <v>201</v>
      </c>
      <c r="U89">
        <v>166</v>
      </c>
      <c r="V89" t="s">
        <v>202</v>
      </c>
      <c r="W89" t="s">
        <v>163</v>
      </c>
      <c r="X89" t="s">
        <v>203</v>
      </c>
      <c r="Y89">
        <v>157603</v>
      </c>
      <c r="Z89" t="s">
        <v>165</v>
      </c>
      <c r="AA89" t="s">
        <v>166</v>
      </c>
      <c r="AB89" t="s">
        <v>167</v>
      </c>
      <c r="AC89" t="s">
        <v>56</v>
      </c>
      <c r="AD89" t="s">
        <v>257</v>
      </c>
      <c r="AE89" s="4">
        <v>0.89200000000000002</v>
      </c>
      <c r="AF89" t="s">
        <v>56</v>
      </c>
      <c r="AH89" t="s">
        <v>221</v>
      </c>
      <c r="AI89" t="s">
        <v>374</v>
      </c>
      <c r="AJ89">
        <v>0</v>
      </c>
    </row>
    <row r="90" spans="1:36" x14ac:dyDescent="0.2">
      <c r="A90">
        <v>5593</v>
      </c>
      <c r="B90" t="s">
        <v>249</v>
      </c>
      <c r="C90" t="s">
        <v>250</v>
      </c>
      <c r="D90" t="s">
        <v>39</v>
      </c>
      <c r="E90">
        <v>62723</v>
      </c>
      <c r="F90" t="s">
        <v>371</v>
      </c>
      <c r="G90">
        <v>106544</v>
      </c>
      <c r="H90" t="s">
        <v>143</v>
      </c>
      <c r="J90" t="s">
        <v>156</v>
      </c>
      <c r="K90" t="s">
        <v>157</v>
      </c>
      <c r="L90" t="s">
        <v>158</v>
      </c>
      <c r="M90" t="s">
        <v>110</v>
      </c>
      <c r="N90" t="s">
        <v>46</v>
      </c>
      <c r="P90">
        <v>10342</v>
      </c>
      <c r="Q90" t="s">
        <v>200</v>
      </c>
      <c r="R90">
        <v>20118</v>
      </c>
      <c r="S90" t="s">
        <v>1177</v>
      </c>
      <c r="T90" t="s">
        <v>201</v>
      </c>
      <c r="U90">
        <v>166</v>
      </c>
      <c r="V90" t="s">
        <v>202</v>
      </c>
      <c r="W90" t="s">
        <v>163</v>
      </c>
      <c r="X90" t="s">
        <v>203</v>
      </c>
      <c r="Y90">
        <v>106544</v>
      </c>
      <c r="Z90" t="s">
        <v>143</v>
      </c>
      <c r="AB90" t="s">
        <v>156</v>
      </c>
      <c r="AC90" t="s">
        <v>56</v>
      </c>
      <c r="AD90" t="s">
        <v>257</v>
      </c>
      <c r="AE90" s="4">
        <v>0.88</v>
      </c>
      <c r="AF90" t="s">
        <v>56</v>
      </c>
      <c r="AH90" t="s">
        <v>221</v>
      </c>
      <c r="AI90" t="s">
        <v>374</v>
      </c>
      <c r="AJ90">
        <v>0</v>
      </c>
    </row>
    <row r="91" spans="1:36" x14ac:dyDescent="0.2">
      <c r="A91">
        <v>5593</v>
      </c>
      <c r="B91" t="s">
        <v>249</v>
      </c>
      <c r="C91" t="s">
        <v>250</v>
      </c>
      <c r="D91" t="s">
        <v>39</v>
      </c>
      <c r="E91">
        <v>62723</v>
      </c>
      <c r="F91" t="s">
        <v>371</v>
      </c>
      <c r="G91">
        <v>106544</v>
      </c>
      <c r="H91" t="s">
        <v>143</v>
      </c>
      <c r="J91" t="s">
        <v>156</v>
      </c>
      <c r="K91" t="s">
        <v>157</v>
      </c>
      <c r="L91" t="s">
        <v>158</v>
      </c>
      <c r="M91" t="s">
        <v>110</v>
      </c>
      <c r="N91" t="s">
        <v>46</v>
      </c>
      <c r="P91">
        <v>10342</v>
      </c>
      <c r="Q91" t="s">
        <v>200</v>
      </c>
      <c r="R91">
        <v>20118</v>
      </c>
      <c r="S91" t="s">
        <v>1177</v>
      </c>
      <c r="T91" t="s">
        <v>201</v>
      </c>
      <c r="U91">
        <v>166</v>
      </c>
      <c r="V91" t="s">
        <v>202</v>
      </c>
      <c r="W91" t="s">
        <v>163</v>
      </c>
      <c r="X91" t="s">
        <v>203</v>
      </c>
      <c r="Y91">
        <v>133079</v>
      </c>
      <c r="Z91" t="s">
        <v>170</v>
      </c>
      <c r="AA91" t="s">
        <v>166</v>
      </c>
      <c r="AB91" t="s">
        <v>167</v>
      </c>
      <c r="AC91" t="s">
        <v>56</v>
      </c>
      <c r="AD91" t="s">
        <v>257</v>
      </c>
      <c r="AE91" s="4">
        <v>0.56200000000000006</v>
      </c>
      <c r="AF91" t="s">
        <v>56</v>
      </c>
      <c r="AH91" t="s">
        <v>221</v>
      </c>
      <c r="AI91" t="s">
        <v>374</v>
      </c>
      <c r="AJ91">
        <v>0</v>
      </c>
    </row>
    <row r="92" spans="1:36" x14ac:dyDescent="0.2">
      <c r="A92">
        <v>5593</v>
      </c>
      <c r="B92" t="s">
        <v>249</v>
      </c>
      <c r="C92" t="s">
        <v>250</v>
      </c>
      <c r="D92" t="s">
        <v>39</v>
      </c>
      <c r="E92">
        <v>62723</v>
      </c>
      <c r="F92" t="s">
        <v>371</v>
      </c>
      <c r="G92">
        <v>106544</v>
      </c>
      <c r="H92" t="s">
        <v>143</v>
      </c>
      <c r="J92" t="s">
        <v>156</v>
      </c>
      <c r="K92" t="s">
        <v>157</v>
      </c>
      <c r="L92" t="s">
        <v>158</v>
      </c>
      <c r="M92" t="s">
        <v>110</v>
      </c>
      <c r="N92" t="s">
        <v>46</v>
      </c>
      <c r="P92">
        <v>10342</v>
      </c>
      <c r="Q92" t="s">
        <v>200</v>
      </c>
      <c r="R92">
        <v>20118</v>
      </c>
      <c r="S92" t="s">
        <v>1177</v>
      </c>
      <c r="T92" t="s">
        <v>201</v>
      </c>
      <c r="U92">
        <v>166</v>
      </c>
      <c r="V92" t="s">
        <v>202</v>
      </c>
      <c r="W92" t="s">
        <v>163</v>
      </c>
      <c r="X92" t="s">
        <v>203</v>
      </c>
      <c r="Y92">
        <v>151623</v>
      </c>
      <c r="Z92" t="s">
        <v>196</v>
      </c>
      <c r="AB92" t="s">
        <v>208</v>
      </c>
      <c r="AC92" t="s">
        <v>56</v>
      </c>
      <c r="AD92" t="s">
        <v>257</v>
      </c>
      <c r="AE92" s="4">
        <v>0.55200000000000005</v>
      </c>
      <c r="AF92" t="s">
        <v>58</v>
      </c>
      <c r="AH92" t="s">
        <v>221</v>
      </c>
      <c r="AI92" t="s">
        <v>374</v>
      </c>
      <c r="AJ92">
        <v>0</v>
      </c>
    </row>
    <row r="93" spans="1:36" x14ac:dyDescent="0.2">
      <c r="A93">
        <v>5593</v>
      </c>
      <c r="B93" t="s">
        <v>249</v>
      </c>
      <c r="C93" t="s">
        <v>250</v>
      </c>
      <c r="D93" t="s">
        <v>39</v>
      </c>
      <c r="E93">
        <v>62723</v>
      </c>
      <c r="F93" t="s">
        <v>371</v>
      </c>
      <c r="G93">
        <v>106544</v>
      </c>
      <c r="H93" t="s">
        <v>143</v>
      </c>
      <c r="J93" t="s">
        <v>156</v>
      </c>
      <c r="K93" t="s">
        <v>157</v>
      </c>
      <c r="L93" t="s">
        <v>158</v>
      </c>
      <c r="M93" t="s">
        <v>110</v>
      </c>
      <c r="N93" t="s">
        <v>46</v>
      </c>
      <c r="P93">
        <v>10342</v>
      </c>
      <c r="Q93" t="s">
        <v>200</v>
      </c>
      <c r="R93">
        <v>20118</v>
      </c>
      <c r="S93" t="s">
        <v>1177</v>
      </c>
      <c r="T93" t="s">
        <v>201</v>
      </c>
      <c r="U93">
        <v>166</v>
      </c>
      <c r="V93" t="s">
        <v>202</v>
      </c>
      <c r="W93" t="s">
        <v>163</v>
      </c>
      <c r="X93" t="s">
        <v>203</v>
      </c>
      <c r="Y93">
        <v>216611</v>
      </c>
      <c r="Z93" t="s">
        <v>204</v>
      </c>
      <c r="AB93" t="s">
        <v>205</v>
      </c>
      <c r="AC93" t="s">
        <v>56</v>
      </c>
      <c r="AD93" t="s">
        <v>257</v>
      </c>
      <c r="AE93" s="4">
        <v>0.52900000000000003</v>
      </c>
      <c r="AF93" t="s">
        <v>56</v>
      </c>
      <c r="AH93" t="s">
        <v>221</v>
      </c>
      <c r="AI93" t="s">
        <v>374</v>
      </c>
      <c r="AJ93">
        <v>0</v>
      </c>
    </row>
    <row r="94" spans="1:36" x14ac:dyDescent="0.2">
      <c r="A94">
        <v>5593</v>
      </c>
      <c r="B94" t="s">
        <v>249</v>
      </c>
      <c r="C94" t="s">
        <v>250</v>
      </c>
      <c r="D94" t="s">
        <v>39</v>
      </c>
      <c r="E94">
        <v>62723</v>
      </c>
      <c r="F94" t="s">
        <v>371</v>
      </c>
      <c r="G94">
        <v>106544</v>
      </c>
      <c r="H94" t="s">
        <v>143</v>
      </c>
      <c r="J94" t="s">
        <v>156</v>
      </c>
      <c r="K94" t="s">
        <v>157</v>
      </c>
      <c r="L94" t="s">
        <v>158</v>
      </c>
      <c r="M94" t="s">
        <v>110</v>
      </c>
      <c r="N94" t="s">
        <v>46</v>
      </c>
      <c r="P94">
        <v>10342</v>
      </c>
      <c r="Q94" t="s">
        <v>200</v>
      </c>
      <c r="R94">
        <v>20118</v>
      </c>
      <c r="S94" t="s">
        <v>1177</v>
      </c>
      <c r="T94" t="s">
        <v>201</v>
      </c>
      <c r="U94">
        <v>166</v>
      </c>
      <c r="V94" t="s">
        <v>202</v>
      </c>
      <c r="W94" t="s">
        <v>163</v>
      </c>
      <c r="X94" t="s">
        <v>203</v>
      </c>
      <c r="Y94">
        <v>113756</v>
      </c>
      <c r="Z94" t="s">
        <v>153</v>
      </c>
      <c r="AB94" t="s">
        <v>375</v>
      </c>
      <c r="AC94" t="s">
        <v>56</v>
      </c>
      <c r="AD94" t="s">
        <v>257</v>
      </c>
      <c r="AE94" s="4">
        <v>0.48899999999999999</v>
      </c>
      <c r="AF94" t="s">
        <v>56</v>
      </c>
      <c r="AH94" t="s">
        <v>221</v>
      </c>
      <c r="AI94" t="s">
        <v>374</v>
      </c>
      <c r="AJ94">
        <v>0</v>
      </c>
    </row>
    <row r="95" spans="1:36" x14ac:dyDescent="0.2">
      <c r="A95">
        <v>5593</v>
      </c>
      <c r="B95" t="s">
        <v>249</v>
      </c>
      <c r="C95" t="s">
        <v>250</v>
      </c>
      <c r="D95" t="s">
        <v>39</v>
      </c>
      <c r="E95">
        <v>62723</v>
      </c>
      <c r="F95" t="s">
        <v>371</v>
      </c>
      <c r="G95">
        <v>106544</v>
      </c>
      <c r="H95" t="s">
        <v>143</v>
      </c>
      <c r="J95" t="s">
        <v>156</v>
      </c>
      <c r="K95" t="s">
        <v>157</v>
      </c>
      <c r="L95" t="s">
        <v>158</v>
      </c>
      <c r="M95" t="s">
        <v>110</v>
      </c>
      <c r="N95" t="s">
        <v>46</v>
      </c>
      <c r="P95">
        <v>10342</v>
      </c>
      <c r="Q95" t="s">
        <v>200</v>
      </c>
      <c r="R95">
        <v>20118</v>
      </c>
      <c r="S95" t="s">
        <v>1177</v>
      </c>
      <c r="T95" t="s">
        <v>201</v>
      </c>
      <c r="U95">
        <v>166</v>
      </c>
      <c r="V95" t="s">
        <v>202</v>
      </c>
      <c r="W95" t="s">
        <v>163</v>
      </c>
      <c r="X95" t="s">
        <v>203</v>
      </c>
      <c r="Y95">
        <v>265977</v>
      </c>
      <c r="Z95" t="s">
        <v>196</v>
      </c>
      <c r="AB95" t="s">
        <v>197</v>
      </c>
      <c r="AC95" t="s">
        <v>58</v>
      </c>
      <c r="AD95" t="s">
        <v>257</v>
      </c>
      <c r="AE95" s="4">
        <v>0.47699999999999998</v>
      </c>
      <c r="AF95" t="s">
        <v>56</v>
      </c>
      <c r="AH95" t="s">
        <v>221</v>
      </c>
      <c r="AI95" t="s">
        <v>374</v>
      </c>
      <c r="AJ95">
        <v>0</v>
      </c>
    </row>
    <row r="96" spans="1:36" x14ac:dyDescent="0.2">
      <c r="A96">
        <v>5593</v>
      </c>
      <c r="B96" t="s">
        <v>249</v>
      </c>
      <c r="C96" t="s">
        <v>250</v>
      </c>
      <c r="D96" t="s">
        <v>39</v>
      </c>
      <c r="E96">
        <v>62724</v>
      </c>
      <c r="F96" t="s">
        <v>378</v>
      </c>
      <c r="G96">
        <v>214965</v>
      </c>
      <c r="H96" t="s">
        <v>379</v>
      </c>
      <c r="J96" t="s">
        <v>380</v>
      </c>
      <c r="K96" t="s">
        <v>381</v>
      </c>
      <c r="L96" t="s">
        <v>382</v>
      </c>
      <c r="M96" t="s">
        <v>255</v>
      </c>
      <c r="N96" t="s">
        <v>46</v>
      </c>
      <c r="P96">
        <v>10342</v>
      </c>
      <c r="Q96" t="s">
        <v>200</v>
      </c>
      <c r="R96">
        <v>20118</v>
      </c>
      <c r="S96" t="s">
        <v>1177</v>
      </c>
      <c r="T96" t="s">
        <v>201</v>
      </c>
      <c r="U96">
        <v>166</v>
      </c>
      <c r="V96" t="s">
        <v>202</v>
      </c>
      <c r="W96" t="s">
        <v>163</v>
      </c>
      <c r="X96" t="s">
        <v>203</v>
      </c>
      <c r="Y96">
        <v>219750</v>
      </c>
      <c r="Z96" t="s">
        <v>209</v>
      </c>
      <c r="AB96" t="s">
        <v>104</v>
      </c>
      <c r="AC96" t="s">
        <v>56</v>
      </c>
      <c r="AD96" t="s">
        <v>257</v>
      </c>
      <c r="AE96" s="4">
        <v>0.80900000000000005</v>
      </c>
      <c r="AF96" t="s">
        <v>56</v>
      </c>
      <c r="AJ96">
        <v>0</v>
      </c>
    </row>
    <row r="97" spans="1:36" x14ac:dyDescent="0.2">
      <c r="A97">
        <v>5593</v>
      </c>
      <c r="B97" t="s">
        <v>249</v>
      </c>
      <c r="C97" t="s">
        <v>250</v>
      </c>
      <c r="D97" t="s">
        <v>39</v>
      </c>
      <c r="E97">
        <v>62724</v>
      </c>
      <c r="F97" t="s">
        <v>378</v>
      </c>
      <c r="G97">
        <v>214965</v>
      </c>
      <c r="H97" t="s">
        <v>379</v>
      </c>
      <c r="J97" t="s">
        <v>380</v>
      </c>
      <c r="K97" t="s">
        <v>381</v>
      </c>
      <c r="L97" t="s">
        <v>382</v>
      </c>
      <c r="M97" t="s">
        <v>255</v>
      </c>
      <c r="N97" t="s">
        <v>46</v>
      </c>
      <c r="P97">
        <v>10342</v>
      </c>
      <c r="Q97" t="s">
        <v>200</v>
      </c>
      <c r="R97">
        <v>20118</v>
      </c>
      <c r="S97" t="s">
        <v>1177</v>
      </c>
      <c r="T97" t="s">
        <v>201</v>
      </c>
      <c r="U97">
        <v>166</v>
      </c>
      <c r="V97" t="s">
        <v>202</v>
      </c>
      <c r="W97" t="s">
        <v>163</v>
      </c>
      <c r="X97" t="s">
        <v>203</v>
      </c>
      <c r="Y97">
        <v>214965</v>
      </c>
      <c r="Z97" t="s">
        <v>379</v>
      </c>
      <c r="AB97" t="s">
        <v>380</v>
      </c>
      <c r="AC97" t="s">
        <v>56</v>
      </c>
      <c r="AD97" t="s">
        <v>257</v>
      </c>
      <c r="AE97" s="4">
        <v>0.56799999999999995</v>
      </c>
      <c r="AF97" t="s">
        <v>56</v>
      </c>
      <c r="AJ97">
        <v>0</v>
      </c>
    </row>
    <row r="98" spans="1:36" x14ac:dyDescent="0.2">
      <c r="A98">
        <v>5593</v>
      </c>
      <c r="B98" t="s">
        <v>249</v>
      </c>
      <c r="C98" t="s">
        <v>250</v>
      </c>
      <c r="D98" t="s">
        <v>39</v>
      </c>
      <c r="E98">
        <v>62724</v>
      </c>
      <c r="F98" t="s">
        <v>378</v>
      </c>
      <c r="G98">
        <v>214965</v>
      </c>
      <c r="H98" t="s">
        <v>379</v>
      </c>
      <c r="J98" t="s">
        <v>380</v>
      </c>
      <c r="K98" t="s">
        <v>381</v>
      </c>
      <c r="L98" t="s">
        <v>382</v>
      </c>
      <c r="M98" t="s">
        <v>255</v>
      </c>
      <c r="N98" t="s">
        <v>46</v>
      </c>
      <c r="P98">
        <v>10342</v>
      </c>
      <c r="Q98" t="s">
        <v>200</v>
      </c>
      <c r="R98">
        <v>20118</v>
      </c>
      <c r="S98" t="s">
        <v>1177</v>
      </c>
      <c r="T98" t="s">
        <v>201</v>
      </c>
      <c r="U98">
        <v>166</v>
      </c>
      <c r="V98" t="s">
        <v>202</v>
      </c>
      <c r="W98" t="s">
        <v>163</v>
      </c>
      <c r="X98" t="s">
        <v>203</v>
      </c>
      <c r="Y98">
        <v>139141</v>
      </c>
      <c r="Z98" t="s">
        <v>383</v>
      </c>
      <c r="AB98" t="s">
        <v>384</v>
      </c>
      <c r="AC98" t="s">
        <v>56</v>
      </c>
      <c r="AD98" t="s">
        <v>257</v>
      </c>
      <c r="AE98" s="4">
        <v>0.51700000000000002</v>
      </c>
      <c r="AF98" t="s">
        <v>56</v>
      </c>
      <c r="AJ98">
        <v>0</v>
      </c>
    </row>
    <row r="99" spans="1:36" x14ac:dyDescent="0.2">
      <c r="A99">
        <v>5593</v>
      </c>
      <c r="B99" t="s">
        <v>249</v>
      </c>
      <c r="C99" t="s">
        <v>250</v>
      </c>
      <c r="D99" t="s">
        <v>39</v>
      </c>
      <c r="E99">
        <v>62724</v>
      </c>
      <c r="F99" t="s">
        <v>378</v>
      </c>
      <c r="G99">
        <v>214965</v>
      </c>
      <c r="H99" t="s">
        <v>379</v>
      </c>
      <c r="J99" t="s">
        <v>380</v>
      </c>
      <c r="K99" t="s">
        <v>381</v>
      </c>
      <c r="L99" t="s">
        <v>382</v>
      </c>
      <c r="M99" t="s">
        <v>255</v>
      </c>
      <c r="N99" t="s">
        <v>46</v>
      </c>
      <c r="P99">
        <v>10342</v>
      </c>
      <c r="Q99" t="s">
        <v>200</v>
      </c>
      <c r="R99">
        <v>20118</v>
      </c>
      <c r="S99" t="s">
        <v>1177</v>
      </c>
      <c r="T99" t="s">
        <v>201</v>
      </c>
      <c r="U99">
        <v>166</v>
      </c>
      <c r="V99" t="s">
        <v>202</v>
      </c>
      <c r="W99" t="s">
        <v>163</v>
      </c>
      <c r="X99" t="s">
        <v>203</v>
      </c>
      <c r="Y99">
        <v>106544</v>
      </c>
      <c r="Z99" t="s">
        <v>143</v>
      </c>
      <c r="AB99" t="s">
        <v>156</v>
      </c>
      <c r="AC99" t="s">
        <v>56</v>
      </c>
      <c r="AD99" t="s">
        <v>257</v>
      </c>
      <c r="AE99" s="4">
        <v>0.88</v>
      </c>
      <c r="AF99" t="s">
        <v>56</v>
      </c>
      <c r="AJ99">
        <v>0</v>
      </c>
    </row>
    <row r="100" spans="1:36" x14ac:dyDescent="0.2">
      <c r="A100">
        <v>5593</v>
      </c>
      <c r="B100" t="s">
        <v>249</v>
      </c>
      <c r="C100" t="s">
        <v>250</v>
      </c>
      <c r="D100" t="s">
        <v>39</v>
      </c>
      <c r="E100">
        <v>62724</v>
      </c>
      <c r="F100" t="s">
        <v>378</v>
      </c>
      <c r="G100">
        <v>214965</v>
      </c>
      <c r="H100" t="s">
        <v>379</v>
      </c>
      <c r="J100" t="s">
        <v>380</v>
      </c>
      <c r="K100" t="s">
        <v>381</v>
      </c>
      <c r="L100" t="s">
        <v>382</v>
      </c>
      <c r="M100" t="s">
        <v>255</v>
      </c>
      <c r="N100" t="s">
        <v>46</v>
      </c>
      <c r="P100">
        <v>10342</v>
      </c>
      <c r="Q100" t="s">
        <v>200</v>
      </c>
      <c r="R100">
        <v>20118</v>
      </c>
      <c r="S100" t="s">
        <v>1177</v>
      </c>
      <c r="T100" t="s">
        <v>201</v>
      </c>
      <c r="U100">
        <v>166</v>
      </c>
      <c r="V100" t="s">
        <v>202</v>
      </c>
      <c r="W100" t="s">
        <v>163</v>
      </c>
      <c r="X100" t="s">
        <v>203</v>
      </c>
      <c r="Y100">
        <v>165960</v>
      </c>
      <c r="Z100" t="s">
        <v>376</v>
      </c>
      <c r="AB100" t="s">
        <v>377</v>
      </c>
      <c r="AC100" t="s">
        <v>56</v>
      </c>
      <c r="AD100" t="s">
        <v>257</v>
      </c>
      <c r="AE100" s="4">
        <v>0.38100000000000001</v>
      </c>
      <c r="AF100" t="s">
        <v>56</v>
      </c>
      <c r="AJ100">
        <v>0</v>
      </c>
    </row>
    <row r="101" spans="1:36" x14ac:dyDescent="0.2">
      <c r="A101">
        <v>5593</v>
      </c>
      <c r="B101" t="s">
        <v>249</v>
      </c>
      <c r="C101" t="s">
        <v>250</v>
      </c>
      <c r="D101" t="s">
        <v>39</v>
      </c>
      <c r="E101">
        <v>62724</v>
      </c>
      <c r="F101" t="s">
        <v>378</v>
      </c>
      <c r="G101">
        <v>214965</v>
      </c>
      <c r="H101" t="s">
        <v>379</v>
      </c>
      <c r="J101" t="s">
        <v>380</v>
      </c>
      <c r="K101" t="s">
        <v>381</v>
      </c>
      <c r="L101" t="s">
        <v>382</v>
      </c>
      <c r="M101" t="s">
        <v>255</v>
      </c>
      <c r="N101" t="s">
        <v>46</v>
      </c>
      <c r="P101">
        <v>10342</v>
      </c>
      <c r="Q101" t="s">
        <v>200</v>
      </c>
      <c r="R101">
        <v>20118</v>
      </c>
      <c r="S101" t="s">
        <v>1177</v>
      </c>
      <c r="T101" t="s">
        <v>201</v>
      </c>
      <c r="U101">
        <v>166</v>
      </c>
      <c r="V101" t="s">
        <v>202</v>
      </c>
      <c r="W101" t="s">
        <v>163</v>
      </c>
      <c r="X101" t="s">
        <v>203</v>
      </c>
      <c r="Y101">
        <v>113756</v>
      </c>
      <c r="Z101" t="s">
        <v>153</v>
      </c>
      <c r="AB101" t="s">
        <v>375</v>
      </c>
      <c r="AC101" t="s">
        <v>56</v>
      </c>
      <c r="AD101" t="s">
        <v>257</v>
      </c>
      <c r="AE101" s="4">
        <v>0.48899999999999999</v>
      </c>
      <c r="AF101" t="s">
        <v>56</v>
      </c>
      <c r="AJ101">
        <v>0</v>
      </c>
    </row>
    <row r="102" spans="1:36" x14ac:dyDescent="0.2">
      <c r="A102">
        <v>5593</v>
      </c>
      <c r="B102" t="s">
        <v>249</v>
      </c>
      <c r="C102" t="s">
        <v>250</v>
      </c>
      <c r="D102" t="s">
        <v>39</v>
      </c>
      <c r="E102">
        <v>62724</v>
      </c>
      <c r="F102" t="s">
        <v>378</v>
      </c>
      <c r="G102">
        <v>214965</v>
      </c>
      <c r="H102" t="s">
        <v>379</v>
      </c>
      <c r="J102" t="s">
        <v>380</v>
      </c>
      <c r="K102" t="s">
        <v>381</v>
      </c>
      <c r="L102" t="s">
        <v>382</v>
      </c>
      <c r="M102" t="s">
        <v>255</v>
      </c>
      <c r="N102" t="s">
        <v>46</v>
      </c>
      <c r="P102">
        <v>10342</v>
      </c>
      <c r="Q102" t="s">
        <v>200</v>
      </c>
      <c r="R102">
        <v>20118</v>
      </c>
      <c r="S102" t="s">
        <v>1177</v>
      </c>
      <c r="T102" t="s">
        <v>201</v>
      </c>
      <c r="U102">
        <v>166</v>
      </c>
      <c r="V102" t="s">
        <v>202</v>
      </c>
      <c r="W102" t="s">
        <v>163</v>
      </c>
      <c r="X102" t="s">
        <v>203</v>
      </c>
      <c r="Y102">
        <v>167149</v>
      </c>
      <c r="Z102" t="s">
        <v>372</v>
      </c>
      <c r="AB102" t="s">
        <v>373</v>
      </c>
      <c r="AC102" t="s">
        <v>56</v>
      </c>
      <c r="AD102" t="s">
        <v>257</v>
      </c>
      <c r="AE102" s="4">
        <v>1.0229999999999999</v>
      </c>
      <c r="AF102" t="s">
        <v>56</v>
      </c>
      <c r="AJ102">
        <v>0</v>
      </c>
    </row>
    <row r="103" spans="1:36" x14ac:dyDescent="0.2">
      <c r="A103">
        <v>5593</v>
      </c>
      <c r="B103" t="s">
        <v>249</v>
      </c>
      <c r="C103" t="s">
        <v>250</v>
      </c>
      <c r="D103" t="s">
        <v>39</v>
      </c>
      <c r="E103">
        <v>62724</v>
      </c>
      <c r="F103" t="s">
        <v>378</v>
      </c>
      <c r="G103">
        <v>214965</v>
      </c>
      <c r="H103" t="s">
        <v>379</v>
      </c>
      <c r="J103" t="s">
        <v>380</v>
      </c>
      <c r="K103" t="s">
        <v>381</v>
      </c>
      <c r="L103" t="s">
        <v>382</v>
      </c>
      <c r="M103" t="s">
        <v>255</v>
      </c>
      <c r="N103" t="s">
        <v>46</v>
      </c>
      <c r="P103">
        <v>10342</v>
      </c>
      <c r="Q103" t="s">
        <v>200</v>
      </c>
      <c r="R103">
        <v>20118</v>
      </c>
      <c r="S103" t="s">
        <v>1177</v>
      </c>
      <c r="T103" t="s">
        <v>201</v>
      </c>
      <c r="U103">
        <v>166</v>
      </c>
      <c r="V103" t="s">
        <v>202</v>
      </c>
      <c r="W103" t="s">
        <v>163</v>
      </c>
      <c r="X103" t="s">
        <v>203</v>
      </c>
      <c r="Y103">
        <v>133079</v>
      </c>
      <c r="Z103" t="s">
        <v>170</v>
      </c>
      <c r="AA103" t="s">
        <v>166</v>
      </c>
      <c r="AB103" t="s">
        <v>167</v>
      </c>
      <c r="AC103" t="s">
        <v>56</v>
      </c>
      <c r="AD103" t="s">
        <v>257</v>
      </c>
      <c r="AE103" s="4">
        <v>0.56200000000000006</v>
      </c>
      <c r="AF103" t="s">
        <v>56</v>
      </c>
      <c r="AJ103">
        <v>0</v>
      </c>
    </row>
    <row r="104" spans="1:36" x14ac:dyDescent="0.2">
      <c r="A104">
        <v>5593</v>
      </c>
      <c r="B104" t="s">
        <v>249</v>
      </c>
      <c r="C104" t="s">
        <v>250</v>
      </c>
      <c r="D104" t="s">
        <v>39</v>
      </c>
      <c r="E104">
        <v>62725</v>
      </c>
      <c r="F104" t="s">
        <v>385</v>
      </c>
      <c r="G104">
        <v>113756</v>
      </c>
      <c r="H104" t="s">
        <v>153</v>
      </c>
      <c r="J104" t="s">
        <v>375</v>
      </c>
      <c r="K104" t="s">
        <v>386</v>
      </c>
      <c r="L104" t="s">
        <v>387</v>
      </c>
      <c r="M104" t="s">
        <v>124</v>
      </c>
      <c r="N104" t="s">
        <v>46</v>
      </c>
      <c r="P104">
        <v>10342</v>
      </c>
      <c r="Q104" t="s">
        <v>200</v>
      </c>
      <c r="R104">
        <v>20118</v>
      </c>
      <c r="S104" t="s">
        <v>1177</v>
      </c>
      <c r="T104" t="s">
        <v>201</v>
      </c>
      <c r="U104">
        <v>166</v>
      </c>
      <c r="V104" t="s">
        <v>202</v>
      </c>
      <c r="W104" t="s">
        <v>163</v>
      </c>
      <c r="X104" t="s">
        <v>203</v>
      </c>
      <c r="Y104">
        <v>133079</v>
      </c>
      <c r="Z104" t="s">
        <v>170</v>
      </c>
      <c r="AA104" t="s">
        <v>166</v>
      </c>
      <c r="AB104" t="s">
        <v>167</v>
      </c>
      <c r="AC104" t="s">
        <v>56</v>
      </c>
      <c r="AD104" t="s">
        <v>257</v>
      </c>
      <c r="AE104" s="4">
        <v>0.56200000000000006</v>
      </c>
      <c r="AF104" t="s">
        <v>56</v>
      </c>
      <c r="AJ104">
        <v>0</v>
      </c>
    </row>
    <row r="105" spans="1:36" x14ac:dyDescent="0.2">
      <c r="A105">
        <v>5593</v>
      </c>
      <c r="B105" t="s">
        <v>249</v>
      </c>
      <c r="C105" t="s">
        <v>250</v>
      </c>
      <c r="D105" t="s">
        <v>39</v>
      </c>
      <c r="E105">
        <v>62725</v>
      </c>
      <c r="F105" t="s">
        <v>385</v>
      </c>
      <c r="G105">
        <v>113756</v>
      </c>
      <c r="H105" t="s">
        <v>153</v>
      </c>
      <c r="J105" t="s">
        <v>375</v>
      </c>
      <c r="K105" t="s">
        <v>386</v>
      </c>
      <c r="L105" t="s">
        <v>387</v>
      </c>
      <c r="M105" t="s">
        <v>124</v>
      </c>
      <c r="N105" t="s">
        <v>46</v>
      </c>
      <c r="P105">
        <v>10342</v>
      </c>
      <c r="Q105" t="s">
        <v>200</v>
      </c>
      <c r="R105">
        <v>20118</v>
      </c>
      <c r="S105" t="s">
        <v>1177</v>
      </c>
      <c r="T105" t="s">
        <v>201</v>
      </c>
      <c r="U105">
        <v>166</v>
      </c>
      <c r="V105" t="s">
        <v>202</v>
      </c>
      <c r="W105" t="s">
        <v>163</v>
      </c>
      <c r="X105" t="s">
        <v>203</v>
      </c>
      <c r="Y105">
        <v>134841</v>
      </c>
      <c r="Z105" t="s">
        <v>165</v>
      </c>
      <c r="AA105" t="s">
        <v>137</v>
      </c>
      <c r="AB105" t="s">
        <v>388</v>
      </c>
      <c r="AC105" t="s">
        <v>56</v>
      </c>
      <c r="AD105" t="s">
        <v>257</v>
      </c>
      <c r="AE105" s="4">
        <v>0.52400000000000002</v>
      </c>
      <c r="AF105" t="s">
        <v>56</v>
      </c>
      <c r="AJ105">
        <v>0</v>
      </c>
    </row>
    <row r="106" spans="1:36" x14ac:dyDescent="0.2">
      <c r="A106">
        <v>5593</v>
      </c>
      <c r="B106" t="s">
        <v>249</v>
      </c>
      <c r="C106" t="s">
        <v>250</v>
      </c>
      <c r="D106" t="s">
        <v>39</v>
      </c>
      <c r="E106">
        <v>62725</v>
      </c>
      <c r="F106" t="s">
        <v>385</v>
      </c>
      <c r="G106">
        <v>113756</v>
      </c>
      <c r="H106" t="s">
        <v>153</v>
      </c>
      <c r="J106" t="s">
        <v>375</v>
      </c>
      <c r="K106" t="s">
        <v>386</v>
      </c>
      <c r="L106" t="s">
        <v>387</v>
      </c>
      <c r="M106" t="s">
        <v>124</v>
      </c>
      <c r="N106" t="s">
        <v>46</v>
      </c>
      <c r="P106">
        <v>10342</v>
      </c>
      <c r="Q106" t="s">
        <v>200</v>
      </c>
      <c r="R106">
        <v>20118</v>
      </c>
      <c r="S106" t="s">
        <v>1177</v>
      </c>
      <c r="T106" t="s">
        <v>201</v>
      </c>
      <c r="U106">
        <v>166</v>
      </c>
      <c r="V106" t="s">
        <v>202</v>
      </c>
      <c r="W106" t="s">
        <v>163</v>
      </c>
      <c r="X106" t="s">
        <v>203</v>
      </c>
      <c r="Y106">
        <v>106604</v>
      </c>
      <c r="Z106" t="s">
        <v>389</v>
      </c>
      <c r="AA106" t="s">
        <v>137</v>
      </c>
      <c r="AB106" t="s">
        <v>390</v>
      </c>
      <c r="AC106" t="s">
        <v>56</v>
      </c>
      <c r="AD106" t="s">
        <v>257</v>
      </c>
      <c r="AE106" s="4">
        <v>0.55600000000000005</v>
      </c>
      <c r="AF106" t="s">
        <v>58</v>
      </c>
      <c r="AJ106">
        <v>0</v>
      </c>
    </row>
    <row r="107" spans="1:36" x14ac:dyDescent="0.2">
      <c r="A107">
        <v>5593</v>
      </c>
      <c r="B107" t="s">
        <v>249</v>
      </c>
      <c r="C107" t="s">
        <v>250</v>
      </c>
      <c r="D107" t="s">
        <v>39</v>
      </c>
      <c r="E107">
        <v>62725</v>
      </c>
      <c r="F107" t="s">
        <v>385</v>
      </c>
      <c r="G107">
        <v>113756</v>
      </c>
      <c r="H107" t="s">
        <v>153</v>
      </c>
      <c r="J107" t="s">
        <v>375</v>
      </c>
      <c r="K107" t="s">
        <v>386</v>
      </c>
      <c r="L107" t="s">
        <v>387</v>
      </c>
      <c r="M107" t="s">
        <v>124</v>
      </c>
      <c r="N107" t="s">
        <v>46</v>
      </c>
      <c r="P107">
        <v>10342</v>
      </c>
      <c r="Q107" t="s">
        <v>200</v>
      </c>
      <c r="R107">
        <v>20118</v>
      </c>
      <c r="S107" t="s">
        <v>1177</v>
      </c>
      <c r="T107" t="s">
        <v>201</v>
      </c>
      <c r="U107">
        <v>166</v>
      </c>
      <c r="V107" t="s">
        <v>202</v>
      </c>
      <c r="W107" t="s">
        <v>163</v>
      </c>
      <c r="X107" t="s">
        <v>203</v>
      </c>
      <c r="Y107">
        <v>113756</v>
      </c>
      <c r="Z107" t="s">
        <v>153</v>
      </c>
      <c r="AB107" t="s">
        <v>375</v>
      </c>
      <c r="AC107" t="s">
        <v>56</v>
      </c>
      <c r="AD107" t="s">
        <v>257</v>
      </c>
      <c r="AE107" s="4">
        <v>0.48899999999999999</v>
      </c>
      <c r="AF107" t="s">
        <v>56</v>
      </c>
      <c r="AJ107">
        <v>0</v>
      </c>
    </row>
    <row r="108" spans="1:36" x14ac:dyDescent="0.2">
      <c r="A108">
        <v>5593</v>
      </c>
      <c r="B108" t="s">
        <v>249</v>
      </c>
      <c r="C108" t="s">
        <v>250</v>
      </c>
      <c r="D108" t="s">
        <v>39</v>
      </c>
      <c r="E108">
        <v>62725</v>
      </c>
      <c r="F108" t="s">
        <v>385</v>
      </c>
      <c r="G108">
        <v>113756</v>
      </c>
      <c r="H108" t="s">
        <v>153</v>
      </c>
      <c r="J108" t="s">
        <v>375</v>
      </c>
      <c r="K108" t="s">
        <v>386</v>
      </c>
      <c r="L108" t="s">
        <v>387</v>
      </c>
      <c r="M108" t="s">
        <v>124</v>
      </c>
      <c r="N108" t="s">
        <v>46</v>
      </c>
      <c r="P108">
        <v>10342</v>
      </c>
      <c r="Q108" t="s">
        <v>200</v>
      </c>
      <c r="R108">
        <v>20118</v>
      </c>
      <c r="S108" t="s">
        <v>1177</v>
      </c>
      <c r="T108" t="s">
        <v>201</v>
      </c>
      <c r="U108">
        <v>166</v>
      </c>
      <c r="V108" t="s">
        <v>202</v>
      </c>
      <c r="W108" t="s">
        <v>163</v>
      </c>
      <c r="X108" t="s">
        <v>203</v>
      </c>
      <c r="Y108">
        <v>167149</v>
      </c>
      <c r="Z108" t="s">
        <v>372</v>
      </c>
      <c r="AB108" t="s">
        <v>373</v>
      </c>
      <c r="AC108" t="s">
        <v>56</v>
      </c>
      <c r="AD108" t="s">
        <v>257</v>
      </c>
      <c r="AE108" s="4">
        <v>1.0229999999999999</v>
      </c>
      <c r="AF108" t="s">
        <v>56</v>
      </c>
      <c r="AJ108">
        <v>0</v>
      </c>
    </row>
    <row r="109" spans="1:36" x14ac:dyDescent="0.2">
      <c r="A109">
        <v>5593</v>
      </c>
      <c r="B109" t="s">
        <v>249</v>
      </c>
      <c r="C109" t="s">
        <v>250</v>
      </c>
      <c r="D109" t="s">
        <v>39</v>
      </c>
      <c r="E109">
        <v>62725</v>
      </c>
      <c r="F109" t="s">
        <v>385</v>
      </c>
      <c r="G109">
        <v>113756</v>
      </c>
      <c r="H109" t="s">
        <v>153</v>
      </c>
      <c r="J109" t="s">
        <v>375</v>
      </c>
      <c r="K109" t="s">
        <v>386</v>
      </c>
      <c r="L109" t="s">
        <v>387</v>
      </c>
      <c r="M109" t="s">
        <v>124</v>
      </c>
      <c r="N109" t="s">
        <v>46</v>
      </c>
      <c r="P109">
        <v>10342</v>
      </c>
      <c r="Q109" t="s">
        <v>200</v>
      </c>
      <c r="R109">
        <v>20118</v>
      </c>
      <c r="S109" t="s">
        <v>1177</v>
      </c>
      <c r="T109" t="s">
        <v>201</v>
      </c>
      <c r="U109">
        <v>166</v>
      </c>
      <c r="V109" t="s">
        <v>202</v>
      </c>
      <c r="W109" t="s">
        <v>163</v>
      </c>
      <c r="X109" t="s">
        <v>203</v>
      </c>
      <c r="Y109">
        <v>237208</v>
      </c>
      <c r="Z109" t="s">
        <v>207</v>
      </c>
      <c r="AA109" t="s">
        <v>166</v>
      </c>
      <c r="AB109" t="s">
        <v>167</v>
      </c>
      <c r="AC109" t="s">
        <v>56</v>
      </c>
      <c r="AD109" t="s">
        <v>257</v>
      </c>
      <c r="AE109" s="4">
        <v>0.54</v>
      </c>
      <c r="AF109" t="s">
        <v>56</v>
      </c>
      <c r="AJ109">
        <v>0</v>
      </c>
    </row>
    <row r="110" spans="1:36" x14ac:dyDescent="0.2">
      <c r="A110">
        <v>5593</v>
      </c>
      <c r="B110" t="s">
        <v>249</v>
      </c>
      <c r="C110" t="s">
        <v>250</v>
      </c>
      <c r="D110" t="s">
        <v>39</v>
      </c>
      <c r="E110">
        <v>62725</v>
      </c>
      <c r="F110" t="s">
        <v>385</v>
      </c>
      <c r="G110">
        <v>113756</v>
      </c>
      <c r="H110" t="s">
        <v>153</v>
      </c>
      <c r="J110" t="s">
        <v>375</v>
      </c>
      <c r="K110" t="s">
        <v>386</v>
      </c>
      <c r="L110" t="s">
        <v>387</v>
      </c>
      <c r="M110" t="s">
        <v>124</v>
      </c>
      <c r="N110" t="s">
        <v>46</v>
      </c>
      <c r="P110">
        <v>10342</v>
      </c>
      <c r="Q110" t="s">
        <v>200</v>
      </c>
      <c r="R110">
        <v>20118</v>
      </c>
      <c r="S110" t="s">
        <v>1177</v>
      </c>
      <c r="T110" t="s">
        <v>201</v>
      </c>
      <c r="U110">
        <v>166</v>
      </c>
      <c r="V110" t="s">
        <v>202</v>
      </c>
      <c r="W110" t="s">
        <v>163</v>
      </c>
      <c r="X110" t="s">
        <v>203</v>
      </c>
      <c r="Y110">
        <v>265977</v>
      </c>
      <c r="Z110" t="s">
        <v>196</v>
      </c>
      <c r="AB110" t="s">
        <v>197</v>
      </c>
      <c r="AC110" t="s">
        <v>56</v>
      </c>
      <c r="AD110" t="s">
        <v>257</v>
      </c>
      <c r="AE110" s="4">
        <v>0.47699999999999998</v>
      </c>
      <c r="AF110" t="s">
        <v>56</v>
      </c>
      <c r="AJ110">
        <v>0</v>
      </c>
    </row>
    <row r="111" spans="1:36" x14ac:dyDescent="0.2">
      <c r="A111">
        <v>5593</v>
      </c>
      <c r="B111" t="s">
        <v>249</v>
      </c>
      <c r="C111" t="s">
        <v>250</v>
      </c>
      <c r="D111" t="s">
        <v>39</v>
      </c>
      <c r="E111">
        <v>62725</v>
      </c>
      <c r="F111" t="s">
        <v>385</v>
      </c>
      <c r="G111">
        <v>113756</v>
      </c>
      <c r="H111" t="s">
        <v>153</v>
      </c>
      <c r="J111" t="s">
        <v>375</v>
      </c>
      <c r="K111" t="s">
        <v>386</v>
      </c>
      <c r="L111" t="s">
        <v>387</v>
      </c>
      <c r="M111" t="s">
        <v>124</v>
      </c>
      <c r="N111" t="s">
        <v>46</v>
      </c>
      <c r="P111">
        <v>10342</v>
      </c>
      <c r="Q111" t="s">
        <v>200</v>
      </c>
      <c r="R111">
        <v>20118</v>
      </c>
      <c r="S111" t="s">
        <v>1177</v>
      </c>
      <c r="T111" t="s">
        <v>201</v>
      </c>
      <c r="U111">
        <v>166</v>
      </c>
      <c r="V111" t="s">
        <v>202</v>
      </c>
      <c r="W111" t="s">
        <v>163</v>
      </c>
      <c r="X111" t="s">
        <v>203</v>
      </c>
      <c r="Y111">
        <v>219750</v>
      </c>
      <c r="Z111" t="s">
        <v>209</v>
      </c>
      <c r="AB111" t="s">
        <v>104</v>
      </c>
      <c r="AC111" t="s">
        <v>56</v>
      </c>
      <c r="AD111" t="s">
        <v>257</v>
      </c>
      <c r="AE111" s="4">
        <v>0.80900000000000005</v>
      </c>
      <c r="AF111" t="s">
        <v>56</v>
      </c>
      <c r="AJ111">
        <v>0</v>
      </c>
    </row>
    <row r="112" spans="1:36" x14ac:dyDescent="0.2">
      <c r="A112">
        <v>5593</v>
      </c>
      <c r="B112" t="s">
        <v>249</v>
      </c>
      <c r="C112" t="s">
        <v>250</v>
      </c>
      <c r="D112" t="s">
        <v>39</v>
      </c>
      <c r="E112">
        <v>62726</v>
      </c>
      <c r="F112" t="s">
        <v>391</v>
      </c>
      <c r="G112">
        <v>166497</v>
      </c>
      <c r="H112" t="s">
        <v>175</v>
      </c>
      <c r="J112" t="s">
        <v>176</v>
      </c>
      <c r="K112" t="s">
        <v>392</v>
      </c>
      <c r="L112" t="s">
        <v>393</v>
      </c>
      <c r="M112" t="s">
        <v>255</v>
      </c>
      <c r="N112" t="s">
        <v>46</v>
      </c>
      <c r="P112">
        <v>10342</v>
      </c>
      <c r="Q112" t="s">
        <v>200</v>
      </c>
      <c r="R112">
        <v>20118</v>
      </c>
      <c r="S112" t="s">
        <v>1177</v>
      </c>
      <c r="T112" t="s">
        <v>201</v>
      </c>
      <c r="U112">
        <v>166</v>
      </c>
      <c r="V112" t="s">
        <v>202</v>
      </c>
      <c r="W112" t="s">
        <v>163</v>
      </c>
      <c r="X112" t="s">
        <v>203</v>
      </c>
      <c r="Y112">
        <v>166497</v>
      </c>
      <c r="Z112" t="s">
        <v>175</v>
      </c>
      <c r="AB112" t="s">
        <v>176</v>
      </c>
      <c r="AC112" t="s">
        <v>56</v>
      </c>
      <c r="AD112" t="s">
        <v>257</v>
      </c>
      <c r="AE112" s="4">
        <v>0.58899999999999997</v>
      </c>
      <c r="AF112" t="s">
        <v>56</v>
      </c>
      <c r="AJ112">
        <v>0</v>
      </c>
    </row>
    <row r="113" spans="1:36" x14ac:dyDescent="0.2">
      <c r="A113">
        <v>5593</v>
      </c>
      <c r="B113" t="s">
        <v>249</v>
      </c>
      <c r="C113" t="s">
        <v>250</v>
      </c>
      <c r="D113" t="s">
        <v>39</v>
      </c>
      <c r="E113">
        <v>62726</v>
      </c>
      <c r="F113" t="s">
        <v>391</v>
      </c>
      <c r="G113">
        <v>166497</v>
      </c>
      <c r="H113" t="s">
        <v>175</v>
      </c>
      <c r="J113" t="s">
        <v>176</v>
      </c>
      <c r="K113" t="s">
        <v>392</v>
      </c>
      <c r="L113" t="s">
        <v>393</v>
      </c>
      <c r="M113" t="s">
        <v>255</v>
      </c>
      <c r="N113" t="s">
        <v>46</v>
      </c>
      <c r="P113">
        <v>10342</v>
      </c>
      <c r="Q113" t="s">
        <v>200</v>
      </c>
      <c r="R113">
        <v>20118</v>
      </c>
      <c r="S113" t="s">
        <v>1177</v>
      </c>
      <c r="T113" t="s">
        <v>201</v>
      </c>
      <c r="U113">
        <v>166</v>
      </c>
      <c r="V113" t="s">
        <v>202</v>
      </c>
      <c r="W113" t="s">
        <v>163</v>
      </c>
      <c r="X113" t="s">
        <v>203</v>
      </c>
      <c r="Y113">
        <v>113754</v>
      </c>
      <c r="Z113" t="s">
        <v>41</v>
      </c>
      <c r="AB113" t="s">
        <v>394</v>
      </c>
      <c r="AC113" t="s">
        <v>56</v>
      </c>
      <c r="AD113" t="s">
        <v>257</v>
      </c>
      <c r="AE113" s="4">
        <v>0.54400000000000004</v>
      </c>
      <c r="AF113" t="s">
        <v>56</v>
      </c>
      <c r="AJ113">
        <v>0</v>
      </c>
    </row>
    <row r="114" spans="1:36" x14ac:dyDescent="0.2">
      <c r="A114">
        <v>5593</v>
      </c>
      <c r="B114" t="s">
        <v>249</v>
      </c>
      <c r="C114" t="s">
        <v>250</v>
      </c>
      <c r="D114" t="s">
        <v>39</v>
      </c>
      <c r="E114">
        <v>62726</v>
      </c>
      <c r="F114" t="s">
        <v>391</v>
      </c>
      <c r="G114">
        <v>166497</v>
      </c>
      <c r="H114" t="s">
        <v>175</v>
      </c>
      <c r="J114" t="s">
        <v>176</v>
      </c>
      <c r="K114" t="s">
        <v>392</v>
      </c>
      <c r="L114" t="s">
        <v>393</v>
      </c>
      <c r="M114" t="s">
        <v>255</v>
      </c>
      <c r="N114" t="s">
        <v>46</v>
      </c>
      <c r="P114">
        <v>10342</v>
      </c>
      <c r="Q114" t="s">
        <v>200</v>
      </c>
      <c r="R114">
        <v>20118</v>
      </c>
      <c r="S114" t="s">
        <v>1177</v>
      </c>
      <c r="T114" t="s">
        <v>201</v>
      </c>
      <c r="U114">
        <v>166</v>
      </c>
      <c r="V114" t="s">
        <v>202</v>
      </c>
      <c r="W114" t="s">
        <v>163</v>
      </c>
      <c r="X114" t="s">
        <v>203</v>
      </c>
      <c r="Y114">
        <v>106446</v>
      </c>
      <c r="Z114" t="s">
        <v>132</v>
      </c>
      <c r="AB114" t="s">
        <v>395</v>
      </c>
      <c r="AC114" t="s">
        <v>56</v>
      </c>
      <c r="AD114" t="s">
        <v>257</v>
      </c>
      <c r="AE114" s="4">
        <v>0.53800000000000003</v>
      </c>
      <c r="AF114" t="s">
        <v>56</v>
      </c>
      <c r="AJ114">
        <v>0</v>
      </c>
    </row>
    <row r="115" spans="1:36" x14ac:dyDescent="0.2">
      <c r="A115">
        <v>5593</v>
      </c>
      <c r="B115" t="s">
        <v>249</v>
      </c>
      <c r="C115" t="s">
        <v>250</v>
      </c>
      <c r="D115" t="s">
        <v>39</v>
      </c>
      <c r="E115">
        <v>62726</v>
      </c>
      <c r="F115" t="s">
        <v>391</v>
      </c>
      <c r="G115">
        <v>166497</v>
      </c>
      <c r="H115" t="s">
        <v>175</v>
      </c>
      <c r="J115" t="s">
        <v>176</v>
      </c>
      <c r="K115" t="s">
        <v>392</v>
      </c>
      <c r="L115" t="s">
        <v>393</v>
      </c>
      <c r="M115" t="s">
        <v>255</v>
      </c>
      <c r="N115" t="s">
        <v>46</v>
      </c>
      <c r="P115">
        <v>10342</v>
      </c>
      <c r="Q115" t="s">
        <v>200</v>
      </c>
      <c r="R115">
        <v>20118</v>
      </c>
      <c r="S115" t="s">
        <v>1177</v>
      </c>
      <c r="T115" t="s">
        <v>201</v>
      </c>
      <c r="U115">
        <v>166</v>
      </c>
      <c r="V115" t="s">
        <v>202</v>
      </c>
      <c r="W115" t="s">
        <v>163</v>
      </c>
      <c r="X115" t="s">
        <v>203</v>
      </c>
      <c r="Y115">
        <v>105299</v>
      </c>
      <c r="Z115" t="s">
        <v>73</v>
      </c>
      <c r="AB115" t="s">
        <v>396</v>
      </c>
      <c r="AC115" t="s">
        <v>56</v>
      </c>
      <c r="AD115" t="s">
        <v>257</v>
      </c>
      <c r="AE115" s="4">
        <v>0.39100000000000001</v>
      </c>
      <c r="AF115" t="s">
        <v>56</v>
      </c>
      <c r="AJ115">
        <v>0</v>
      </c>
    </row>
    <row r="116" spans="1:36" x14ac:dyDescent="0.2">
      <c r="A116">
        <v>5593</v>
      </c>
      <c r="B116" t="s">
        <v>249</v>
      </c>
      <c r="C116" t="s">
        <v>250</v>
      </c>
      <c r="D116" t="s">
        <v>39</v>
      </c>
      <c r="E116">
        <v>62726</v>
      </c>
      <c r="F116" t="s">
        <v>391</v>
      </c>
      <c r="G116">
        <v>166497</v>
      </c>
      <c r="H116" t="s">
        <v>175</v>
      </c>
      <c r="J116" t="s">
        <v>176</v>
      </c>
      <c r="K116" t="s">
        <v>392</v>
      </c>
      <c r="L116" t="s">
        <v>393</v>
      </c>
      <c r="M116" t="s">
        <v>255</v>
      </c>
      <c r="N116" t="s">
        <v>46</v>
      </c>
      <c r="P116">
        <v>10342</v>
      </c>
      <c r="Q116" t="s">
        <v>200</v>
      </c>
      <c r="R116">
        <v>20118</v>
      </c>
      <c r="S116" t="s">
        <v>1177</v>
      </c>
      <c r="T116" t="s">
        <v>201</v>
      </c>
      <c r="U116">
        <v>166</v>
      </c>
      <c r="V116" t="s">
        <v>202</v>
      </c>
      <c r="W116" t="s">
        <v>163</v>
      </c>
      <c r="X116" t="s">
        <v>203</v>
      </c>
      <c r="Y116">
        <v>167149</v>
      </c>
      <c r="Z116" t="s">
        <v>372</v>
      </c>
      <c r="AB116" t="s">
        <v>373</v>
      </c>
      <c r="AC116" t="s">
        <v>56</v>
      </c>
      <c r="AD116" t="s">
        <v>257</v>
      </c>
      <c r="AE116" s="4">
        <v>1.0229999999999999</v>
      </c>
      <c r="AF116" t="s">
        <v>56</v>
      </c>
      <c r="AJ116">
        <v>0</v>
      </c>
    </row>
    <row r="117" spans="1:36" x14ac:dyDescent="0.2">
      <c r="A117">
        <v>5593</v>
      </c>
      <c r="B117" t="s">
        <v>249</v>
      </c>
      <c r="C117" t="s">
        <v>250</v>
      </c>
      <c r="D117" t="s">
        <v>39</v>
      </c>
      <c r="E117">
        <v>62726</v>
      </c>
      <c r="F117" t="s">
        <v>391</v>
      </c>
      <c r="G117">
        <v>166497</v>
      </c>
      <c r="H117" t="s">
        <v>175</v>
      </c>
      <c r="J117" t="s">
        <v>176</v>
      </c>
      <c r="K117" t="s">
        <v>392</v>
      </c>
      <c r="L117" t="s">
        <v>393</v>
      </c>
      <c r="M117" t="s">
        <v>255</v>
      </c>
      <c r="N117" t="s">
        <v>46</v>
      </c>
      <c r="P117">
        <v>10342</v>
      </c>
      <c r="Q117" t="s">
        <v>200</v>
      </c>
      <c r="R117">
        <v>20118</v>
      </c>
      <c r="S117" t="s">
        <v>1177</v>
      </c>
      <c r="T117" t="s">
        <v>201</v>
      </c>
      <c r="U117">
        <v>166</v>
      </c>
      <c r="V117" t="s">
        <v>202</v>
      </c>
      <c r="W117" t="s">
        <v>163</v>
      </c>
      <c r="X117" t="s">
        <v>203</v>
      </c>
      <c r="Y117">
        <v>106604</v>
      </c>
      <c r="Z117" t="s">
        <v>389</v>
      </c>
      <c r="AA117" t="s">
        <v>137</v>
      </c>
      <c r="AB117" t="s">
        <v>390</v>
      </c>
      <c r="AC117" t="s">
        <v>56</v>
      </c>
      <c r="AD117" t="s">
        <v>257</v>
      </c>
      <c r="AE117" s="4">
        <v>0.55600000000000005</v>
      </c>
      <c r="AF117" t="s">
        <v>58</v>
      </c>
      <c r="AJ117">
        <v>0</v>
      </c>
    </row>
    <row r="118" spans="1:36" x14ac:dyDescent="0.2">
      <c r="A118">
        <v>5593</v>
      </c>
      <c r="B118" t="s">
        <v>249</v>
      </c>
      <c r="C118" t="s">
        <v>250</v>
      </c>
      <c r="D118" t="s">
        <v>39</v>
      </c>
      <c r="E118">
        <v>62726</v>
      </c>
      <c r="F118" t="s">
        <v>391</v>
      </c>
      <c r="G118">
        <v>166497</v>
      </c>
      <c r="H118" t="s">
        <v>175</v>
      </c>
      <c r="J118" t="s">
        <v>176</v>
      </c>
      <c r="K118" t="s">
        <v>392</v>
      </c>
      <c r="L118" t="s">
        <v>393</v>
      </c>
      <c r="M118" t="s">
        <v>255</v>
      </c>
      <c r="N118" t="s">
        <v>46</v>
      </c>
      <c r="P118">
        <v>10342</v>
      </c>
      <c r="Q118" t="s">
        <v>200</v>
      </c>
      <c r="R118">
        <v>20118</v>
      </c>
      <c r="S118" t="s">
        <v>1177</v>
      </c>
      <c r="T118" t="s">
        <v>201</v>
      </c>
      <c r="U118">
        <v>166</v>
      </c>
      <c r="V118" t="s">
        <v>202</v>
      </c>
      <c r="W118" t="s">
        <v>163</v>
      </c>
      <c r="X118" t="s">
        <v>203</v>
      </c>
      <c r="Y118">
        <v>113756</v>
      </c>
      <c r="Z118" t="s">
        <v>153</v>
      </c>
      <c r="AB118" t="s">
        <v>375</v>
      </c>
      <c r="AC118" t="s">
        <v>56</v>
      </c>
      <c r="AD118" t="s">
        <v>257</v>
      </c>
      <c r="AE118" s="4">
        <v>0.48899999999999999</v>
      </c>
      <c r="AF118" t="s">
        <v>56</v>
      </c>
      <c r="AJ118">
        <v>0</v>
      </c>
    </row>
    <row r="119" spans="1:36" x14ac:dyDescent="0.2">
      <c r="A119">
        <v>5593</v>
      </c>
      <c r="B119" t="s">
        <v>249</v>
      </c>
      <c r="C119" t="s">
        <v>250</v>
      </c>
      <c r="D119" t="s">
        <v>39</v>
      </c>
      <c r="E119">
        <v>62727</v>
      </c>
      <c r="F119" t="s">
        <v>397</v>
      </c>
      <c r="G119">
        <v>265977</v>
      </c>
      <c r="H119" t="s">
        <v>196</v>
      </c>
      <c r="J119" t="s">
        <v>197</v>
      </c>
      <c r="K119" t="s">
        <v>198</v>
      </c>
      <c r="L119" t="s">
        <v>199</v>
      </c>
      <c r="M119" t="s">
        <v>124</v>
      </c>
      <c r="N119" t="s">
        <v>46</v>
      </c>
      <c r="P119">
        <v>10342</v>
      </c>
      <c r="Q119" t="s">
        <v>200</v>
      </c>
      <c r="R119">
        <v>20118</v>
      </c>
      <c r="S119" t="s">
        <v>1177</v>
      </c>
      <c r="T119" t="s">
        <v>201</v>
      </c>
      <c r="U119">
        <v>166</v>
      </c>
      <c r="V119" t="s">
        <v>202</v>
      </c>
      <c r="W119" t="s">
        <v>163</v>
      </c>
      <c r="X119" t="s">
        <v>203</v>
      </c>
      <c r="Y119">
        <v>157603</v>
      </c>
      <c r="Z119" t="s">
        <v>165</v>
      </c>
      <c r="AA119" t="s">
        <v>166</v>
      </c>
      <c r="AB119" t="s">
        <v>167</v>
      </c>
      <c r="AC119" t="s">
        <v>56</v>
      </c>
      <c r="AD119" t="s">
        <v>257</v>
      </c>
      <c r="AE119" s="4">
        <v>0.89200000000000002</v>
      </c>
      <c r="AF119" t="s">
        <v>56</v>
      </c>
      <c r="AJ119">
        <v>0</v>
      </c>
    </row>
    <row r="120" spans="1:36" x14ac:dyDescent="0.2">
      <c r="A120">
        <v>5593</v>
      </c>
      <c r="B120" t="s">
        <v>249</v>
      </c>
      <c r="C120" t="s">
        <v>250</v>
      </c>
      <c r="D120" t="s">
        <v>39</v>
      </c>
      <c r="E120">
        <v>62727</v>
      </c>
      <c r="F120" t="s">
        <v>397</v>
      </c>
      <c r="G120">
        <v>265977</v>
      </c>
      <c r="H120" t="s">
        <v>196</v>
      </c>
      <c r="J120" t="s">
        <v>197</v>
      </c>
      <c r="K120" t="s">
        <v>198</v>
      </c>
      <c r="L120" t="s">
        <v>199</v>
      </c>
      <c r="M120" t="s">
        <v>124</v>
      </c>
      <c r="N120" t="s">
        <v>46</v>
      </c>
      <c r="P120">
        <v>10342</v>
      </c>
      <c r="Q120" t="s">
        <v>200</v>
      </c>
      <c r="R120">
        <v>20118</v>
      </c>
      <c r="S120" t="s">
        <v>1177</v>
      </c>
      <c r="T120" t="s">
        <v>201</v>
      </c>
      <c r="U120">
        <v>166</v>
      </c>
      <c r="V120" t="s">
        <v>202</v>
      </c>
      <c r="W120" t="s">
        <v>163</v>
      </c>
      <c r="X120" t="s">
        <v>203</v>
      </c>
      <c r="Y120">
        <v>265977</v>
      </c>
      <c r="Z120" t="s">
        <v>196</v>
      </c>
      <c r="AB120" t="s">
        <v>197</v>
      </c>
      <c r="AC120" t="s">
        <v>56</v>
      </c>
      <c r="AD120" t="s">
        <v>257</v>
      </c>
      <c r="AE120" s="4">
        <v>0.47699999999999998</v>
      </c>
      <c r="AF120" t="s">
        <v>56</v>
      </c>
      <c r="AJ120">
        <v>0</v>
      </c>
    </row>
    <row r="121" spans="1:36" x14ac:dyDescent="0.2">
      <c r="A121">
        <v>5593</v>
      </c>
      <c r="B121" t="s">
        <v>249</v>
      </c>
      <c r="C121" t="s">
        <v>250</v>
      </c>
      <c r="D121" t="s">
        <v>39</v>
      </c>
      <c r="E121">
        <v>62727</v>
      </c>
      <c r="F121" t="s">
        <v>397</v>
      </c>
      <c r="G121">
        <v>265977</v>
      </c>
      <c r="H121" t="s">
        <v>196</v>
      </c>
      <c r="J121" t="s">
        <v>197</v>
      </c>
      <c r="K121" t="s">
        <v>198</v>
      </c>
      <c r="L121" t="s">
        <v>199</v>
      </c>
      <c r="M121" t="s">
        <v>124</v>
      </c>
      <c r="N121" t="s">
        <v>46</v>
      </c>
      <c r="P121">
        <v>10342</v>
      </c>
      <c r="Q121" t="s">
        <v>200</v>
      </c>
      <c r="R121">
        <v>20118</v>
      </c>
      <c r="S121" t="s">
        <v>1177</v>
      </c>
      <c r="T121" t="s">
        <v>201</v>
      </c>
      <c r="U121">
        <v>166</v>
      </c>
      <c r="V121" t="s">
        <v>202</v>
      </c>
      <c r="W121" t="s">
        <v>163</v>
      </c>
      <c r="X121" t="s">
        <v>203</v>
      </c>
      <c r="Y121">
        <v>271445</v>
      </c>
      <c r="Z121" t="s">
        <v>398</v>
      </c>
      <c r="AB121" t="s">
        <v>399</v>
      </c>
      <c r="AC121" t="s">
        <v>56</v>
      </c>
      <c r="AD121" t="s">
        <v>257</v>
      </c>
      <c r="AE121" s="4">
        <v>0.36699999999999999</v>
      </c>
      <c r="AF121" t="s">
        <v>56</v>
      </c>
      <c r="AJ121">
        <v>0</v>
      </c>
    </row>
    <row r="122" spans="1:36" x14ac:dyDescent="0.2">
      <c r="A122">
        <v>5593</v>
      </c>
      <c r="B122" t="s">
        <v>249</v>
      </c>
      <c r="C122" t="s">
        <v>250</v>
      </c>
      <c r="D122" t="s">
        <v>39</v>
      </c>
      <c r="E122">
        <v>62727</v>
      </c>
      <c r="F122" t="s">
        <v>397</v>
      </c>
      <c r="G122">
        <v>265977</v>
      </c>
      <c r="H122" t="s">
        <v>196</v>
      </c>
      <c r="J122" t="s">
        <v>197</v>
      </c>
      <c r="K122" t="s">
        <v>198</v>
      </c>
      <c r="L122" t="s">
        <v>199</v>
      </c>
      <c r="M122" t="s">
        <v>124</v>
      </c>
      <c r="N122" t="s">
        <v>46</v>
      </c>
      <c r="P122">
        <v>10342</v>
      </c>
      <c r="Q122" t="s">
        <v>200</v>
      </c>
      <c r="R122">
        <v>20118</v>
      </c>
      <c r="S122" t="s">
        <v>1177</v>
      </c>
      <c r="T122" t="s">
        <v>201</v>
      </c>
      <c r="U122">
        <v>166</v>
      </c>
      <c r="V122" t="s">
        <v>202</v>
      </c>
      <c r="W122" t="s">
        <v>163</v>
      </c>
      <c r="X122" t="s">
        <v>203</v>
      </c>
      <c r="Y122">
        <v>146772</v>
      </c>
      <c r="Z122" t="s">
        <v>400</v>
      </c>
      <c r="AB122" t="s">
        <v>401</v>
      </c>
      <c r="AC122" t="s">
        <v>56</v>
      </c>
      <c r="AD122" t="s">
        <v>257</v>
      </c>
      <c r="AE122" s="4">
        <v>0.40600000000000003</v>
      </c>
      <c r="AF122" t="s">
        <v>56</v>
      </c>
      <c r="AJ122">
        <v>0</v>
      </c>
    </row>
    <row r="123" spans="1:36" x14ac:dyDescent="0.2">
      <c r="A123">
        <v>5593</v>
      </c>
      <c r="B123" t="s">
        <v>249</v>
      </c>
      <c r="C123" t="s">
        <v>250</v>
      </c>
      <c r="D123" t="s">
        <v>39</v>
      </c>
      <c r="E123">
        <v>62727</v>
      </c>
      <c r="F123" t="s">
        <v>397</v>
      </c>
      <c r="G123">
        <v>265977</v>
      </c>
      <c r="H123" t="s">
        <v>196</v>
      </c>
      <c r="J123" t="s">
        <v>197</v>
      </c>
      <c r="K123" t="s">
        <v>198</v>
      </c>
      <c r="L123" t="s">
        <v>199</v>
      </c>
      <c r="M123" t="s">
        <v>124</v>
      </c>
      <c r="N123" t="s">
        <v>46</v>
      </c>
      <c r="P123">
        <v>10342</v>
      </c>
      <c r="Q123" t="s">
        <v>200</v>
      </c>
      <c r="R123">
        <v>20118</v>
      </c>
      <c r="S123" t="s">
        <v>1177</v>
      </c>
      <c r="T123" t="s">
        <v>201</v>
      </c>
      <c r="U123">
        <v>166</v>
      </c>
      <c r="V123" t="s">
        <v>202</v>
      </c>
      <c r="W123" t="s">
        <v>163</v>
      </c>
      <c r="X123" t="s">
        <v>203</v>
      </c>
      <c r="Y123">
        <v>167149</v>
      </c>
      <c r="Z123" t="s">
        <v>372</v>
      </c>
      <c r="AB123" t="s">
        <v>373</v>
      </c>
      <c r="AC123" t="s">
        <v>56</v>
      </c>
      <c r="AD123" t="s">
        <v>257</v>
      </c>
      <c r="AE123" s="4">
        <v>1.0229999999999999</v>
      </c>
      <c r="AF123" t="s">
        <v>56</v>
      </c>
      <c r="AJ123">
        <v>0</v>
      </c>
    </row>
    <row r="124" spans="1:36" x14ac:dyDescent="0.2">
      <c r="A124">
        <v>5593</v>
      </c>
      <c r="B124" t="s">
        <v>249</v>
      </c>
      <c r="C124" t="s">
        <v>250</v>
      </c>
      <c r="D124" t="s">
        <v>39</v>
      </c>
      <c r="E124">
        <v>62727</v>
      </c>
      <c r="F124" t="s">
        <v>397</v>
      </c>
      <c r="G124">
        <v>265977</v>
      </c>
      <c r="H124" t="s">
        <v>196</v>
      </c>
      <c r="J124" t="s">
        <v>197</v>
      </c>
      <c r="K124" t="s">
        <v>198</v>
      </c>
      <c r="L124" t="s">
        <v>199</v>
      </c>
      <c r="M124" t="s">
        <v>124</v>
      </c>
      <c r="N124" t="s">
        <v>46</v>
      </c>
      <c r="P124">
        <v>10342</v>
      </c>
      <c r="Q124" t="s">
        <v>200</v>
      </c>
      <c r="R124">
        <v>20118</v>
      </c>
      <c r="S124" t="s">
        <v>1177</v>
      </c>
      <c r="T124" t="s">
        <v>201</v>
      </c>
      <c r="U124">
        <v>166</v>
      </c>
      <c r="V124" t="s">
        <v>202</v>
      </c>
      <c r="W124" t="s">
        <v>163</v>
      </c>
      <c r="X124" t="s">
        <v>203</v>
      </c>
      <c r="Y124">
        <v>166497</v>
      </c>
      <c r="Z124" t="s">
        <v>175</v>
      </c>
      <c r="AB124" t="s">
        <v>176</v>
      </c>
      <c r="AC124" t="s">
        <v>56</v>
      </c>
      <c r="AD124" t="s">
        <v>257</v>
      </c>
      <c r="AE124" s="4">
        <v>0.58899999999999997</v>
      </c>
      <c r="AF124" t="s">
        <v>56</v>
      </c>
      <c r="AJ124">
        <v>0</v>
      </c>
    </row>
    <row r="125" spans="1:36" x14ac:dyDescent="0.2">
      <c r="A125">
        <v>5593</v>
      </c>
      <c r="B125" t="s">
        <v>249</v>
      </c>
      <c r="C125" t="s">
        <v>250</v>
      </c>
      <c r="D125" t="s">
        <v>39</v>
      </c>
      <c r="E125">
        <v>62727</v>
      </c>
      <c r="F125" t="s">
        <v>397</v>
      </c>
      <c r="G125">
        <v>265977</v>
      </c>
      <c r="H125" t="s">
        <v>196</v>
      </c>
      <c r="J125" t="s">
        <v>197</v>
      </c>
      <c r="K125" t="s">
        <v>198</v>
      </c>
      <c r="L125" t="s">
        <v>199</v>
      </c>
      <c r="M125" t="s">
        <v>124</v>
      </c>
      <c r="N125" t="s">
        <v>46</v>
      </c>
      <c r="P125">
        <v>10342</v>
      </c>
      <c r="Q125" t="s">
        <v>200</v>
      </c>
      <c r="R125">
        <v>20118</v>
      </c>
      <c r="S125" t="s">
        <v>1177</v>
      </c>
      <c r="T125" t="s">
        <v>201</v>
      </c>
      <c r="U125">
        <v>166</v>
      </c>
      <c r="V125" t="s">
        <v>202</v>
      </c>
      <c r="W125" t="s">
        <v>163</v>
      </c>
      <c r="X125" t="s">
        <v>203</v>
      </c>
      <c r="Y125">
        <v>133079</v>
      </c>
      <c r="Z125" t="s">
        <v>170</v>
      </c>
      <c r="AA125" t="s">
        <v>166</v>
      </c>
      <c r="AB125" t="s">
        <v>167</v>
      </c>
      <c r="AC125" t="s">
        <v>56</v>
      </c>
      <c r="AD125" t="s">
        <v>257</v>
      </c>
      <c r="AE125" s="4">
        <v>0.56200000000000006</v>
      </c>
      <c r="AF125" t="s">
        <v>56</v>
      </c>
      <c r="AJ125">
        <v>0</v>
      </c>
    </row>
    <row r="126" spans="1:36" x14ac:dyDescent="0.2">
      <c r="A126">
        <v>5593</v>
      </c>
      <c r="B126" t="s">
        <v>249</v>
      </c>
      <c r="C126" t="s">
        <v>250</v>
      </c>
      <c r="D126" t="s">
        <v>39</v>
      </c>
      <c r="E126">
        <v>62719</v>
      </c>
      <c r="F126" t="s">
        <v>336</v>
      </c>
      <c r="G126">
        <v>167947</v>
      </c>
      <c r="H126" t="s">
        <v>120</v>
      </c>
      <c r="J126" t="s">
        <v>332</v>
      </c>
      <c r="K126" t="s">
        <v>337</v>
      </c>
      <c r="L126" t="s">
        <v>338</v>
      </c>
      <c r="M126" t="s">
        <v>124</v>
      </c>
      <c r="N126" t="s">
        <v>46</v>
      </c>
      <c r="P126">
        <v>10333</v>
      </c>
      <c r="Q126" t="s">
        <v>339</v>
      </c>
      <c r="R126">
        <v>21385</v>
      </c>
      <c r="S126" t="s">
        <v>1178</v>
      </c>
      <c r="T126" t="s">
        <v>340</v>
      </c>
      <c r="U126">
        <v>4</v>
      </c>
      <c r="V126" t="s">
        <v>341</v>
      </c>
      <c r="W126" t="s">
        <v>342</v>
      </c>
      <c r="X126" t="s">
        <v>343</v>
      </c>
      <c r="Y126">
        <v>152362</v>
      </c>
      <c r="Z126" t="s">
        <v>59</v>
      </c>
      <c r="AB126" t="s">
        <v>344</v>
      </c>
      <c r="AC126" t="s">
        <v>56</v>
      </c>
      <c r="AD126" t="s">
        <v>257</v>
      </c>
      <c r="AE126" s="4">
        <v>0.63900000000000001</v>
      </c>
      <c r="AF126" t="s">
        <v>56</v>
      </c>
      <c r="AJ126">
        <v>0</v>
      </c>
    </row>
    <row r="127" spans="1:36" x14ac:dyDescent="0.2">
      <c r="A127">
        <v>5593</v>
      </c>
      <c r="B127" t="s">
        <v>249</v>
      </c>
      <c r="C127" t="s">
        <v>250</v>
      </c>
      <c r="D127" t="s">
        <v>39</v>
      </c>
      <c r="E127">
        <v>62719</v>
      </c>
      <c r="F127" t="s">
        <v>336</v>
      </c>
      <c r="G127">
        <v>167947</v>
      </c>
      <c r="H127" t="s">
        <v>120</v>
      </c>
      <c r="J127" t="s">
        <v>332</v>
      </c>
      <c r="K127" t="s">
        <v>337</v>
      </c>
      <c r="L127" t="s">
        <v>338</v>
      </c>
      <c r="M127" t="s">
        <v>124</v>
      </c>
      <c r="N127" t="s">
        <v>46</v>
      </c>
      <c r="P127">
        <v>10333</v>
      </c>
      <c r="Q127" t="s">
        <v>339</v>
      </c>
      <c r="R127">
        <v>21385</v>
      </c>
      <c r="S127" t="s">
        <v>1178</v>
      </c>
      <c r="T127" t="s">
        <v>340</v>
      </c>
      <c r="U127">
        <v>4</v>
      </c>
      <c r="V127" t="s">
        <v>341</v>
      </c>
      <c r="W127" t="s">
        <v>342</v>
      </c>
      <c r="X127" t="s">
        <v>343</v>
      </c>
      <c r="Y127">
        <v>144258</v>
      </c>
      <c r="Z127" t="s">
        <v>345</v>
      </c>
      <c r="AB127" t="s">
        <v>346</v>
      </c>
      <c r="AC127" t="s">
        <v>56</v>
      </c>
      <c r="AD127" t="s">
        <v>257</v>
      </c>
      <c r="AE127" s="4">
        <v>0.625</v>
      </c>
      <c r="AF127" t="s">
        <v>56</v>
      </c>
      <c r="AJ127">
        <v>0</v>
      </c>
    </row>
    <row r="128" spans="1:36" x14ac:dyDescent="0.2">
      <c r="A128">
        <v>5593</v>
      </c>
      <c r="B128" t="s">
        <v>249</v>
      </c>
      <c r="C128" t="s">
        <v>250</v>
      </c>
      <c r="D128" t="s">
        <v>39</v>
      </c>
      <c r="E128">
        <v>62719</v>
      </c>
      <c r="F128" t="s">
        <v>336</v>
      </c>
      <c r="G128">
        <v>167947</v>
      </c>
      <c r="H128" t="s">
        <v>120</v>
      </c>
      <c r="J128" t="s">
        <v>332</v>
      </c>
      <c r="K128" t="s">
        <v>337</v>
      </c>
      <c r="L128" t="s">
        <v>338</v>
      </c>
      <c r="M128" t="s">
        <v>124</v>
      </c>
      <c r="N128" t="s">
        <v>46</v>
      </c>
      <c r="P128">
        <v>10333</v>
      </c>
      <c r="Q128" t="s">
        <v>339</v>
      </c>
      <c r="R128">
        <v>21385</v>
      </c>
      <c r="S128" t="s">
        <v>1178</v>
      </c>
      <c r="T128" t="s">
        <v>340</v>
      </c>
      <c r="U128">
        <v>4</v>
      </c>
      <c r="V128" t="s">
        <v>341</v>
      </c>
      <c r="W128" t="s">
        <v>342</v>
      </c>
      <c r="X128" t="s">
        <v>343</v>
      </c>
      <c r="Y128">
        <v>134924</v>
      </c>
      <c r="Z128" t="s">
        <v>153</v>
      </c>
      <c r="AB128" t="s">
        <v>332</v>
      </c>
      <c r="AC128" t="s">
        <v>56</v>
      </c>
      <c r="AD128" t="s">
        <v>257</v>
      </c>
      <c r="AE128" s="4">
        <v>0.50600000000000001</v>
      </c>
      <c r="AF128" t="s">
        <v>56</v>
      </c>
      <c r="AJ128">
        <v>0</v>
      </c>
    </row>
    <row r="129" spans="1:36" x14ac:dyDescent="0.2">
      <c r="A129">
        <v>5593</v>
      </c>
      <c r="B129" t="s">
        <v>249</v>
      </c>
      <c r="C129" t="s">
        <v>250</v>
      </c>
      <c r="D129" t="s">
        <v>39</v>
      </c>
      <c r="E129">
        <v>62719</v>
      </c>
      <c r="F129" t="s">
        <v>336</v>
      </c>
      <c r="G129">
        <v>167947</v>
      </c>
      <c r="H129" t="s">
        <v>120</v>
      </c>
      <c r="J129" t="s">
        <v>332</v>
      </c>
      <c r="K129" t="s">
        <v>337</v>
      </c>
      <c r="L129" t="s">
        <v>338</v>
      </c>
      <c r="M129" t="s">
        <v>124</v>
      </c>
      <c r="N129" t="s">
        <v>46</v>
      </c>
      <c r="P129">
        <v>10333</v>
      </c>
      <c r="Q129" t="s">
        <v>339</v>
      </c>
      <c r="R129">
        <v>21385</v>
      </c>
      <c r="S129" t="s">
        <v>1178</v>
      </c>
      <c r="T129" t="s">
        <v>340</v>
      </c>
      <c r="U129">
        <v>4</v>
      </c>
      <c r="V129" t="s">
        <v>341</v>
      </c>
      <c r="W129" t="s">
        <v>342</v>
      </c>
      <c r="X129" t="s">
        <v>343</v>
      </c>
      <c r="Y129">
        <v>167947</v>
      </c>
      <c r="Z129" t="s">
        <v>120</v>
      </c>
      <c r="AB129" t="s">
        <v>332</v>
      </c>
      <c r="AC129" t="s">
        <v>56</v>
      </c>
      <c r="AD129" t="s">
        <v>257</v>
      </c>
      <c r="AE129" s="4">
        <v>0.45100000000000001</v>
      </c>
      <c r="AF129" t="s">
        <v>56</v>
      </c>
      <c r="AJ129">
        <v>0</v>
      </c>
    </row>
    <row r="130" spans="1:36" x14ac:dyDescent="0.2">
      <c r="A130">
        <v>5593</v>
      </c>
      <c r="B130" t="s">
        <v>249</v>
      </c>
      <c r="C130" t="s">
        <v>250</v>
      </c>
      <c r="D130" t="s">
        <v>39</v>
      </c>
      <c r="E130">
        <v>62719</v>
      </c>
      <c r="F130" t="s">
        <v>336</v>
      </c>
      <c r="G130">
        <v>167947</v>
      </c>
      <c r="H130" t="s">
        <v>120</v>
      </c>
      <c r="J130" t="s">
        <v>332</v>
      </c>
      <c r="K130" t="s">
        <v>337</v>
      </c>
      <c r="L130" t="s">
        <v>338</v>
      </c>
      <c r="M130" t="s">
        <v>124</v>
      </c>
      <c r="N130" t="s">
        <v>46</v>
      </c>
      <c r="P130">
        <v>10333</v>
      </c>
      <c r="Q130" t="s">
        <v>339</v>
      </c>
      <c r="R130">
        <v>21385</v>
      </c>
      <c r="S130" t="s">
        <v>1178</v>
      </c>
      <c r="T130" t="s">
        <v>340</v>
      </c>
      <c r="U130">
        <v>4</v>
      </c>
      <c r="V130" t="s">
        <v>341</v>
      </c>
      <c r="W130" t="s">
        <v>342</v>
      </c>
      <c r="X130" t="s">
        <v>343</v>
      </c>
      <c r="Y130">
        <v>159598</v>
      </c>
      <c r="Z130" t="s">
        <v>286</v>
      </c>
      <c r="AB130" t="s">
        <v>347</v>
      </c>
      <c r="AC130" t="s">
        <v>56</v>
      </c>
      <c r="AD130" t="s">
        <v>257</v>
      </c>
      <c r="AE130" s="4">
        <v>0.42699999999999999</v>
      </c>
      <c r="AF130" t="s">
        <v>56</v>
      </c>
      <c r="AJ130">
        <v>0</v>
      </c>
    </row>
    <row r="131" spans="1:36" x14ac:dyDescent="0.2">
      <c r="A131">
        <v>5593</v>
      </c>
      <c r="B131" t="s">
        <v>249</v>
      </c>
      <c r="C131" t="s">
        <v>250</v>
      </c>
      <c r="D131" t="s">
        <v>39</v>
      </c>
      <c r="E131">
        <v>62719</v>
      </c>
      <c r="F131" t="s">
        <v>336</v>
      </c>
      <c r="G131">
        <v>167947</v>
      </c>
      <c r="H131" t="s">
        <v>120</v>
      </c>
      <c r="J131" t="s">
        <v>332</v>
      </c>
      <c r="K131" t="s">
        <v>337</v>
      </c>
      <c r="L131" t="s">
        <v>338</v>
      </c>
      <c r="M131" t="s">
        <v>124</v>
      </c>
      <c r="N131" t="s">
        <v>46</v>
      </c>
      <c r="P131">
        <v>10333</v>
      </c>
      <c r="Q131" t="s">
        <v>339</v>
      </c>
      <c r="R131">
        <v>21385</v>
      </c>
      <c r="S131" t="s">
        <v>1178</v>
      </c>
      <c r="T131" t="s">
        <v>340</v>
      </c>
      <c r="U131">
        <v>4</v>
      </c>
      <c r="V131" t="s">
        <v>341</v>
      </c>
      <c r="W131" t="s">
        <v>342</v>
      </c>
      <c r="X131" t="s">
        <v>343</v>
      </c>
      <c r="Y131">
        <v>126723</v>
      </c>
      <c r="Z131" t="s">
        <v>83</v>
      </c>
      <c r="AB131" t="s">
        <v>285</v>
      </c>
      <c r="AC131" t="s">
        <v>58</v>
      </c>
      <c r="AD131" t="s">
        <v>257</v>
      </c>
      <c r="AE131" s="4">
        <v>0.746</v>
      </c>
      <c r="AF131" t="s">
        <v>56</v>
      </c>
      <c r="AJ131">
        <v>0</v>
      </c>
    </row>
    <row r="132" spans="1:36" x14ac:dyDescent="0.2">
      <c r="A132">
        <v>5593</v>
      </c>
      <c r="B132" t="s">
        <v>249</v>
      </c>
      <c r="C132" t="s">
        <v>250</v>
      </c>
      <c r="D132" t="s">
        <v>39</v>
      </c>
      <c r="E132">
        <v>62719</v>
      </c>
      <c r="F132" t="s">
        <v>336</v>
      </c>
      <c r="G132">
        <v>167947</v>
      </c>
      <c r="H132" t="s">
        <v>120</v>
      </c>
      <c r="J132" t="s">
        <v>332</v>
      </c>
      <c r="K132" t="s">
        <v>337</v>
      </c>
      <c r="L132" t="s">
        <v>338</v>
      </c>
      <c r="M132" t="s">
        <v>124</v>
      </c>
      <c r="N132" t="s">
        <v>46</v>
      </c>
      <c r="P132">
        <v>10333</v>
      </c>
      <c r="Q132" t="s">
        <v>339</v>
      </c>
      <c r="R132">
        <v>21385</v>
      </c>
      <c r="S132" t="s">
        <v>1178</v>
      </c>
      <c r="T132" t="s">
        <v>340</v>
      </c>
      <c r="U132">
        <v>4</v>
      </c>
      <c r="V132" t="s">
        <v>341</v>
      </c>
      <c r="W132" t="s">
        <v>342</v>
      </c>
      <c r="X132" t="s">
        <v>343</v>
      </c>
      <c r="Y132">
        <v>223712</v>
      </c>
      <c r="Z132" t="s">
        <v>207</v>
      </c>
      <c r="AB132" t="s">
        <v>348</v>
      </c>
      <c r="AC132" t="s">
        <v>58</v>
      </c>
      <c r="AD132" t="s">
        <v>257</v>
      </c>
      <c r="AE132" s="4">
        <v>0.47899999999999998</v>
      </c>
      <c r="AF132" t="s">
        <v>58</v>
      </c>
      <c r="AJ132">
        <v>0</v>
      </c>
    </row>
    <row r="133" spans="1:36" x14ac:dyDescent="0.2">
      <c r="A133">
        <v>5593</v>
      </c>
      <c r="B133" t="s">
        <v>249</v>
      </c>
      <c r="C133" t="s">
        <v>250</v>
      </c>
      <c r="D133" t="s">
        <v>39</v>
      </c>
      <c r="E133">
        <v>62719</v>
      </c>
      <c r="F133" t="s">
        <v>336</v>
      </c>
      <c r="G133">
        <v>167947</v>
      </c>
      <c r="H133" t="s">
        <v>120</v>
      </c>
      <c r="J133" t="s">
        <v>332</v>
      </c>
      <c r="K133" t="s">
        <v>337</v>
      </c>
      <c r="L133" t="s">
        <v>338</v>
      </c>
      <c r="M133" t="s">
        <v>124</v>
      </c>
      <c r="N133" t="s">
        <v>46</v>
      </c>
      <c r="P133">
        <v>10333</v>
      </c>
      <c r="Q133" t="s">
        <v>339</v>
      </c>
      <c r="R133">
        <v>21385</v>
      </c>
      <c r="S133" t="s">
        <v>1178</v>
      </c>
      <c r="T133" t="s">
        <v>340</v>
      </c>
      <c r="U133">
        <v>4</v>
      </c>
      <c r="V133" t="s">
        <v>341</v>
      </c>
      <c r="W133" t="s">
        <v>342</v>
      </c>
      <c r="X133" t="s">
        <v>343</v>
      </c>
      <c r="Y133">
        <v>106289</v>
      </c>
      <c r="Z133" t="s">
        <v>1189</v>
      </c>
      <c r="AB133" t="s">
        <v>349</v>
      </c>
      <c r="AC133" t="s">
        <v>58</v>
      </c>
      <c r="AD133" t="s">
        <v>257</v>
      </c>
      <c r="AE133" s="4">
        <v>0.47</v>
      </c>
      <c r="AF133" t="s">
        <v>56</v>
      </c>
      <c r="AJ133">
        <v>0</v>
      </c>
    </row>
    <row r="134" spans="1:36" x14ac:dyDescent="0.2">
      <c r="A134">
        <v>5593</v>
      </c>
      <c r="B134" t="s">
        <v>249</v>
      </c>
      <c r="C134" t="s">
        <v>250</v>
      </c>
      <c r="D134" t="s">
        <v>39</v>
      </c>
      <c r="E134">
        <v>62719</v>
      </c>
      <c r="F134" t="s">
        <v>336</v>
      </c>
      <c r="G134">
        <v>167947</v>
      </c>
      <c r="H134" t="s">
        <v>120</v>
      </c>
      <c r="J134" t="s">
        <v>332</v>
      </c>
      <c r="K134" t="s">
        <v>337</v>
      </c>
      <c r="L134" t="s">
        <v>338</v>
      </c>
      <c r="M134" t="s">
        <v>124</v>
      </c>
      <c r="N134" t="s">
        <v>46</v>
      </c>
      <c r="P134">
        <v>10333</v>
      </c>
      <c r="Q134" t="s">
        <v>339</v>
      </c>
      <c r="R134">
        <v>21385</v>
      </c>
      <c r="S134" t="s">
        <v>1178</v>
      </c>
      <c r="T134" t="s">
        <v>340</v>
      </c>
      <c r="U134">
        <v>4</v>
      </c>
      <c r="V134" t="s">
        <v>341</v>
      </c>
      <c r="W134" t="s">
        <v>342</v>
      </c>
      <c r="X134" t="s">
        <v>343</v>
      </c>
      <c r="Y134">
        <v>105997</v>
      </c>
      <c r="Z134" t="s">
        <v>350</v>
      </c>
      <c r="AB134" t="s">
        <v>332</v>
      </c>
      <c r="AC134" t="s">
        <v>56</v>
      </c>
      <c r="AD134" t="s">
        <v>257</v>
      </c>
      <c r="AE134" s="4">
        <v>1.2509999999999999</v>
      </c>
      <c r="AF134" t="s">
        <v>56</v>
      </c>
      <c r="AJ134">
        <v>0</v>
      </c>
    </row>
    <row r="135" spans="1:36" x14ac:dyDescent="0.2">
      <c r="A135">
        <v>5593</v>
      </c>
      <c r="B135" t="s">
        <v>249</v>
      </c>
      <c r="C135" t="s">
        <v>250</v>
      </c>
      <c r="D135" t="s">
        <v>39</v>
      </c>
      <c r="E135">
        <v>62719</v>
      </c>
      <c r="F135" t="s">
        <v>336</v>
      </c>
      <c r="G135">
        <v>167947</v>
      </c>
      <c r="H135" t="s">
        <v>120</v>
      </c>
      <c r="J135" t="s">
        <v>332</v>
      </c>
      <c r="K135" t="s">
        <v>337</v>
      </c>
      <c r="L135" t="s">
        <v>338</v>
      </c>
      <c r="M135" t="s">
        <v>124</v>
      </c>
      <c r="N135" t="s">
        <v>46</v>
      </c>
      <c r="P135">
        <v>10333</v>
      </c>
      <c r="Q135" t="s">
        <v>339</v>
      </c>
      <c r="R135">
        <v>21385</v>
      </c>
      <c r="S135" t="s">
        <v>1178</v>
      </c>
      <c r="T135" t="s">
        <v>340</v>
      </c>
      <c r="U135">
        <v>4</v>
      </c>
      <c r="V135" t="s">
        <v>341</v>
      </c>
      <c r="W135" t="s">
        <v>342</v>
      </c>
      <c r="X135" t="s">
        <v>343</v>
      </c>
      <c r="Y135">
        <v>177699</v>
      </c>
      <c r="Z135" t="s">
        <v>94</v>
      </c>
      <c r="AB135" t="s">
        <v>351</v>
      </c>
      <c r="AC135" t="s">
        <v>58</v>
      </c>
      <c r="AD135" t="s">
        <v>257</v>
      </c>
      <c r="AE135" s="4">
        <v>0.435</v>
      </c>
      <c r="AF135" t="s">
        <v>58</v>
      </c>
      <c r="AJ135">
        <v>0</v>
      </c>
    </row>
    <row r="136" spans="1:36" x14ac:dyDescent="0.2">
      <c r="A136">
        <v>5599</v>
      </c>
      <c r="B136" t="s">
        <v>1125</v>
      </c>
      <c r="C136" t="s">
        <v>1126</v>
      </c>
      <c r="D136" t="s">
        <v>39</v>
      </c>
      <c r="E136">
        <v>62965</v>
      </c>
      <c r="F136" t="s">
        <v>1158</v>
      </c>
      <c r="G136">
        <v>265871</v>
      </c>
      <c r="H136" t="s">
        <v>315</v>
      </c>
      <c r="J136" t="s">
        <v>1074</v>
      </c>
      <c r="K136" t="s">
        <v>1159</v>
      </c>
      <c r="L136" t="s">
        <v>1160</v>
      </c>
      <c r="M136" t="s">
        <v>82</v>
      </c>
      <c r="N136" t="s">
        <v>46</v>
      </c>
      <c r="O136" t="s">
        <v>110</v>
      </c>
      <c r="P136">
        <v>10333</v>
      </c>
      <c r="Q136" t="s">
        <v>339</v>
      </c>
      <c r="R136">
        <v>21385</v>
      </c>
      <c r="S136" t="s">
        <v>1178</v>
      </c>
      <c r="T136" t="s">
        <v>340</v>
      </c>
      <c r="U136">
        <v>4</v>
      </c>
      <c r="V136" t="s">
        <v>341</v>
      </c>
      <c r="W136" t="s">
        <v>342</v>
      </c>
      <c r="X136" t="s">
        <v>343</v>
      </c>
      <c r="Y136">
        <v>208624</v>
      </c>
      <c r="Z136" t="s">
        <v>59</v>
      </c>
      <c r="AB136" t="s">
        <v>569</v>
      </c>
      <c r="AC136" t="s">
        <v>56</v>
      </c>
      <c r="AD136" t="s">
        <v>855</v>
      </c>
      <c r="AE136" s="4">
        <v>1.569</v>
      </c>
      <c r="AF136" t="s">
        <v>58</v>
      </c>
      <c r="AH136" t="s">
        <v>221</v>
      </c>
      <c r="AI136" t="s">
        <v>221</v>
      </c>
      <c r="AJ136">
        <v>0</v>
      </c>
    </row>
    <row r="137" spans="1:36" x14ac:dyDescent="0.2">
      <c r="A137">
        <v>5599</v>
      </c>
      <c r="B137" t="s">
        <v>1125</v>
      </c>
      <c r="C137" t="s">
        <v>1126</v>
      </c>
      <c r="D137" t="s">
        <v>39</v>
      </c>
      <c r="E137">
        <v>62965</v>
      </c>
      <c r="F137" t="s">
        <v>1158</v>
      </c>
      <c r="G137">
        <v>265871</v>
      </c>
      <c r="H137" t="s">
        <v>315</v>
      </c>
      <c r="J137" t="s">
        <v>1074</v>
      </c>
      <c r="K137" t="s">
        <v>1159</v>
      </c>
      <c r="L137" t="s">
        <v>1160</v>
      </c>
      <c r="M137" t="s">
        <v>82</v>
      </c>
      <c r="N137" t="s">
        <v>46</v>
      </c>
      <c r="O137" t="s">
        <v>110</v>
      </c>
      <c r="P137">
        <v>10333</v>
      </c>
      <c r="Q137" t="s">
        <v>339</v>
      </c>
      <c r="R137">
        <v>21385</v>
      </c>
      <c r="S137" t="s">
        <v>1178</v>
      </c>
      <c r="T137" t="s">
        <v>340</v>
      </c>
      <c r="U137">
        <v>4</v>
      </c>
      <c r="V137" t="s">
        <v>341</v>
      </c>
      <c r="W137" t="s">
        <v>342</v>
      </c>
      <c r="X137" t="s">
        <v>343</v>
      </c>
      <c r="Y137">
        <v>249160</v>
      </c>
      <c r="Z137" t="s">
        <v>826</v>
      </c>
      <c r="AB137" t="s">
        <v>63</v>
      </c>
      <c r="AC137" t="s">
        <v>58</v>
      </c>
      <c r="AD137" t="s">
        <v>855</v>
      </c>
      <c r="AE137" s="4">
        <v>0.97199999999999998</v>
      </c>
      <c r="AF137" t="s">
        <v>56</v>
      </c>
      <c r="AH137" t="s">
        <v>221</v>
      </c>
      <c r="AI137" t="s">
        <v>221</v>
      </c>
      <c r="AJ137">
        <v>0</v>
      </c>
    </row>
    <row r="138" spans="1:36" x14ac:dyDescent="0.2">
      <c r="A138">
        <v>5599</v>
      </c>
      <c r="B138" t="s">
        <v>1125</v>
      </c>
      <c r="C138" t="s">
        <v>1126</v>
      </c>
      <c r="D138" t="s">
        <v>39</v>
      </c>
      <c r="E138">
        <v>62965</v>
      </c>
      <c r="F138" t="s">
        <v>1158</v>
      </c>
      <c r="G138">
        <v>265871</v>
      </c>
      <c r="H138" t="s">
        <v>315</v>
      </c>
      <c r="J138" t="s">
        <v>1074</v>
      </c>
      <c r="K138" t="s">
        <v>1159</v>
      </c>
      <c r="L138" t="s">
        <v>1160</v>
      </c>
      <c r="M138" t="s">
        <v>82</v>
      </c>
      <c r="N138" t="s">
        <v>46</v>
      </c>
      <c r="O138" t="s">
        <v>110</v>
      </c>
      <c r="P138">
        <v>10333</v>
      </c>
      <c r="Q138" t="s">
        <v>339</v>
      </c>
      <c r="R138">
        <v>21385</v>
      </c>
      <c r="S138" t="s">
        <v>1178</v>
      </c>
      <c r="T138" t="s">
        <v>340</v>
      </c>
      <c r="U138">
        <v>4</v>
      </c>
      <c r="V138" t="s">
        <v>341</v>
      </c>
      <c r="W138" t="s">
        <v>342</v>
      </c>
      <c r="X138" t="s">
        <v>343</v>
      </c>
      <c r="Y138">
        <v>205194</v>
      </c>
      <c r="Z138" t="s">
        <v>267</v>
      </c>
      <c r="AB138" t="s">
        <v>461</v>
      </c>
      <c r="AC138" t="s">
        <v>56</v>
      </c>
      <c r="AD138" t="s">
        <v>855</v>
      </c>
      <c r="AE138" s="4">
        <v>0.86299999999999999</v>
      </c>
      <c r="AF138" t="s">
        <v>56</v>
      </c>
      <c r="AH138" t="s">
        <v>221</v>
      </c>
      <c r="AI138" t="s">
        <v>221</v>
      </c>
      <c r="AJ138">
        <v>0</v>
      </c>
    </row>
    <row r="139" spans="1:36" x14ac:dyDescent="0.2">
      <c r="A139">
        <v>5599</v>
      </c>
      <c r="B139" t="s">
        <v>1125</v>
      </c>
      <c r="C139" t="s">
        <v>1126</v>
      </c>
      <c r="D139" t="s">
        <v>39</v>
      </c>
      <c r="E139">
        <v>62965</v>
      </c>
      <c r="F139" t="s">
        <v>1158</v>
      </c>
      <c r="G139">
        <v>265871</v>
      </c>
      <c r="H139" t="s">
        <v>315</v>
      </c>
      <c r="J139" t="s">
        <v>1074</v>
      </c>
      <c r="K139" t="s">
        <v>1159</v>
      </c>
      <c r="L139" t="s">
        <v>1160</v>
      </c>
      <c r="M139" t="s">
        <v>82</v>
      </c>
      <c r="N139" t="s">
        <v>46</v>
      </c>
      <c r="O139" t="s">
        <v>110</v>
      </c>
      <c r="P139">
        <v>10333</v>
      </c>
      <c r="Q139" t="s">
        <v>339</v>
      </c>
      <c r="R139">
        <v>21385</v>
      </c>
      <c r="S139" t="s">
        <v>1178</v>
      </c>
      <c r="T139" t="s">
        <v>340</v>
      </c>
      <c r="U139">
        <v>4</v>
      </c>
      <c r="V139" t="s">
        <v>341</v>
      </c>
      <c r="W139" t="s">
        <v>342</v>
      </c>
      <c r="X139" t="s">
        <v>343</v>
      </c>
      <c r="Y139">
        <v>265871</v>
      </c>
      <c r="Z139" t="s">
        <v>315</v>
      </c>
      <c r="AB139" t="s">
        <v>1074</v>
      </c>
      <c r="AC139" t="s">
        <v>56</v>
      </c>
      <c r="AD139" t="s">
        <v>855</v>
      </c>
      <c r="AE139" s="4">
        <v>0.83</v>
      </c>
      <c r="AF139" t="s">
        <v>56</v>
      </c>
      <c r="AH139" t="s">
        <v>221</v>
      </c>
      <c r="AI139" t="s">
        <v>221</v>
      </c>
      <c r="AJ139">
        <v>0</v>
      </c>
    </row>
    <row r="140" spans="1:36" x14ac:dyDescent="0.2">
      <c r="A140">
        <v>5599</v>
      </c>
      <c r="B140" t="s">
        <v>1125</v>
      </c>
      <c r="C140" t="s">
        <v>1126</v>
      </c>
      <c r="D140" t="s">
        <v>39</v>
      </c>
      <c r="E140">
        <v>62965</v>
      </c>
      <c r="F140" t="s">
        <v>1158</v>
      </c>
      <c r="G140">
        <v>265871</v>
      </c>
      <c r="H140" t="s">
        <v>315</v>
      </c>
      <c r="J140" t="s">
        <v>1074</v>
      </c>
      <c r="K140" t="s">
        <v>1159</v>
      </c>
      <c r="L140" t="s">
        <v>1160</v>
      </c>
      <c r="M140" t="s">
        <v>82</v>
      </c>
      <c r="N140" t="s">
        <v>46</v>
      </c>
      <c r="O140" t="s">
        <v>110</v>
      </c>
      <c r="P140">
        <v>10333</v>
      </c>
      <c r="Q140" t="s">
        <v>339</v>
      </c>
      <c r="R140">
        <v>21385</v>
      </c>
      <c r="S140" t="s">
        <v>1178</v>
      </c>
      <c r="T140" t="s">
        <v>340</v>
      </c>
      <c r="U140">
        <v>4</v>
      </c>
      <c r="V140" t="s">
        <v>341</v>
      </c>
      <c r="W140" t="s">
        <v>342</v>
      </c>
      <c r="X140" t="s">
        <v>343</v>
      </c>
      <c r="Y140">
        <v>241135</v>
      </c>
      <c r="Z140" t="s">
        <v>1089</v>
      </c>
      <c r="AB140" t="s">
        <v>1090</v>
      </c>
      <c r="AC140" t="s">
        <v>58</v>
      </c>
      <c r="AD140" t="s">
        <v>855</v>
      </c>
      <c r="AE140" s="4">
        <v>0.81699999999999995</v>
      </c>
      <c r="AF140" t="s">
        <v>56</v>
      </c>
      <c r="AH140" t="s">
        <v>221</v>
      </c>
      <c r="AI140" t="s">
        <v>221</v>
      </c>
      <c r="AJ140">
        <v>0</v>
      </c>
    </row>
    <row r="141" spans="1:36" x14ac:dyDescent="0.2">
      <c r="A141">
        <v>5599</v>
      </c>
      <c r="B141" t="s">
        <v>1125</v>
      </c>
      <c r="C141" t="s">
        <v>1126</v>
      </c>
      <c r="D141" t="s">
        <v>39</v>
      </c>
      <c r="E141">
        <v>62965</v>
      </c>
      <c r="F141" t="s">
        <v>1158</v>
      </c>
      <c r="G141">
        <v>265871</v>
      </c>
      <c r="H141" t="s">
        <v>315</v>
      </c>
      <c r="J141" t="s">
        <v>1074</v>
      </c>
      <c r="K141" t="s">
        <v>1159</v>
      </c>
      <c r="L141" t="s">
        <v>1160</v>
      </c>
      <c r="M141" t="s">
        <v>82</v>
      </c>
      <c r="N141" t="s">
        <v>46</v>
      </c>
      <c r="O141" t="s">
        <v>110</v>
      </c>
      <c r="P141">
        <v>10333</v>
      </c>
      <c r="Q141" t="s">
        <v>339</v>
      </c>
      <c r="R141">
        <v>21385</v>
      </c>
      <c r="S141" t="s">
        <v>1178</v>
      </c>
      <c r="T141" t="s">
        <v>340</v>
      </c>
      <c r="U141">
        <v>4</v>
      </c>
      <c r="V141" t="s">
        <v>341</v>
      </c>
      <c r="W141" t="s">
        <v>342</v>
      </c>
      <c r="X141" t="s">
        <v>343</v>
      </c>
      <c r="Y141">
        <v>241138</v>
      </c>
      <c r="Z141" t="s">
        <v>143</v>
      </c>
      <c r="AB141" t="s">
        <v>1091</v>
      </c>
      <c r="AC141" t="s">
        <v>58</v>
      </c>
      <c r="AD141" t="s">
        <v>855</v>
      </c>
      <c r="AE141" s="4">
        <v>0.81200000000000006</v>
      </c>
      <c r="AF141" t="s">
        <v>56</v>
      </c>
      <c r="AH141" t="s">
        <v>221</v>
      </c>
      <c r="AI141" t="s">
        <v>221</v>
      </c>
      <c r="AJ141">
        <v>0</v>
      </c>
    </row>
    <row r="142" spans="1:36" x14ac:dyDescent="0.2">
      <c r="A142">
        <v>5599</v>
      </c>
      <c r="B142" t="s">
        <v>1125</v>
      </c>
      <c r="C142" t="s">
        <v>1126</v>
      </c>
      <c r="D142" t="s">
        <v>39</v>
      </c>
      <c r="E142">
        <v>62965</v>
      </c>
      <c r="F142" t="s">
        <v>1158</v>
      </c>
      <c r="G142">
        <v>265871</v>
      </c>
      <c r="H142" t="s">
        <v>315</v>
      </c>
      <c r="J142" t="s">
        <v>1074</v>
      </c>
      <c r="K142" t="s">
        <v>1159</v>
      </c>
      <c r="L142" t="s">
        <v>1160</v>
      </c>
      <c r="M142" t="s">
        <v>82</v>
      </c>
      <c r="N142" t="s">
        <v>46</v>
      </c>
      <c r="O142" t="s">
        <v>110</v>
      </c>
      <c r="P142">
        <v>10333</v>
      </c>
      <c r="Q142" t="s">
        <v>339</v>
      </c>
      <c r="R142">
        <v>21385</v>
      </c>
      <c r="S142" t="s">
        <v>1178</v>
      </c>
      <c r="T142" t="s">
        <v>340</v>
      </c>
      <c r="U142">
        <v>4</v>
      </c>
      <c r="V142" t="s">
        <v>341</v>
      </c>
      <c r="W142" t="s">
        <v>342</v>
      </c>
      <c r="X142" t="s">
        <v>343</v>
      </c>
      <c r="Y142">
        <v>265724</v>
      </c>
      <c r="Z142" t="s">
        <v>153</v>
      </c>
      <c r="AA142" t="s">
        <v>54</v>
      </c>
      <c r="AB142" t="s">
        <v>1161</v>
      </c>
      <c r="AC142" t="s">
        <v>56</v>
      </c>
      <c r="AD142" t="s">
        <v>855</v>
      </c>
      <c r="AE142" s="4">
        <v>0.75700000000000001</v>
      </c>
      <c r="AF142" t="s">
        <v>56</v>
      </c>
      <c r="AH142" t="s">
        <v>221</v>
      </c>
      <c r="AI142" t="s">
        <v>221</v>
      </c>
      <c r="AJ142">
        <v>0</v>
      </c>
    </row>
    <row r="143" spans="1:36" x14ac:dyDescent="0.2">
      <c r="A143">
        <v>5599</v>
      </c>
      <c r="B143" t="s">
        <v>1125</v>
      </c>
      <c r="C143" t="s">
        <v>1126</v>
      </c>
      <c r="D143" t="s">
        <v>39</v>
      </c>
      <c r="E143">
        <v>62965</v>
      </c>
      <c r="F143" t="s">
        <v>1158</v>
      </c>
      <c r="G143">
        <v>265871</v>
      </c>
      <c r="H143" t="s">
        <v>315</v>
      </c>
      <c r="J143" t="s">
        <v>1074</v>
      </c>
      <c r="K143" t="s">
        <v>1159</v>
      </c>
      <c r="L143" t="s">
        <v>1160</v>
      </c>
      <c r="M143" t="s">
        <v>82</v>
      </c>
      <c r="N143" t="s">
        <v>46</v>
      </c>
      <c r="O143" t="s">
        <v>110</v>
      </c>
      <c r="P143">
        <v>10333</v>
      </c>
      <c r="Q143" t="s">
        <v>339</v>
      </c>
      <c r="R143">
        <v>21385</v>
      </c>
      <c r="S143" t="s">
        <v>1178</v>
      </c>
      <c r="T143" t="s">
        <v>340</v>
      </c>
      <c r="U143">
        <v>4</v>
      </c>
      <c r="V143" t="s">
        <v>341</v>
      </c>
      <c r="W143" t="s">
        <v>342</v>
      </c>
      <c r="X143" t="s">
        <v>343</v>
      </c>
      <c r="Y143">
        <v>104879</v>
      </c>
      <c r="Z143" t="s">
        <v>207</v>
      </c>
      <c r="AB143" t="s">
        <v>1101</v>
      </c>
      <c r="AC143" t="s">
        <v>58</v>
      </c>
      <c r="AD143" t="s">
        <v>855</v>
      </c>
      <c r="AE143" s="4">
        <v>1.4450000000000001</v>
      </c>
      <c r="AF143" t="s">
        <v>56</v>
      </c>
      <c r="AH143" t="s">
        <v>221</v>
      </c>
      <c r="AI143" t="s">
        <v>221</v>
      </c>
      <c r="AJ143">
        <v>0</v>
      </c>
    </row>
    <row r="144" spans="1:36" x14ac:dyDescent="0.2">
      <c r="A144">
        <v>5599</v>
      </c>
      <c r="B144" t="s">
        <v>1125</v>
      </c>
      <c r="C144" t="s">
        <v>1126</v>
      </c>
      <c r="D144" t="s">
        <v>39</v>
      </c>
      <c r="E144">
        <v>62966</v>
      </c>
      <c r="F144" t="s">
        <v>1162</v>
      </c>
      <c r="G144">
        <v>214523</v>
      </c>
      <c r="H144" t="s">
        <v>681</v>
      </c>
      <c r="J144" t="s">
        <v>332</v>
      </c>
      <c r="K144" t="s">
        <v>1163</v>
      </c>
      <c r="L144" t="s">
        <v>1164</v>
      </c>
      <c r="M144" t="s">
        <v>110</v>
      </c>
      <c r="N144" t="s">
        <v>46</v>
      </c>
      <c r="O144" t="s">
        <v>110</v>
      </c>
      <c r="P144">
        <v>10333</v>
      </c>
      <c r="Q144" t="s">
        <v>339</v>
      </c>
      <c r="R144">
        <v>21385</v>
      </c>
      <c r="S144" t="s">
        <v>1178</v>
      </c>
      <c r="T144" t="s">
        <v>340</v>
      </c>
      <c r="U144">
        <v>4</v>
      </c>
      <c r="V144" t="s">
        <v>341</v>
      </c>
      <c r="W144" t="s">
        <v>342</v>
      </c>
      <c r="X144" t="s">
        <v>343</v>
      </c>
      <c r="Y144">
        <v>205198</v>
      </c>
      <c r="Z144" t="s">
        <v>567</v>
      </c>
      <c r="AA144" t="s">
        <v>54</v>
      </c>
      <c r="AB144" t="s">
        <v>1165</v>
      </c>
      <c r="AC144" t="s">
        <v>56</v>
      </c>
      <c r="AD144" t="s">
        <v>855</v>
      </c>
      <c r="AE144" s="4">
        <v>1.4350000000000001</v>
      </c>
      <c r="AF144" t="s">
        <v>56</v>
      </c>
      <c r="AH144" t="s">
        <v>221</v>
      </c>
      <c r="AI144" t="s">
        <v>221</v>
      </c>
      <c r="AJ144">
        <v>0</v>
      </c>
    </row>
    <row r="145" spans="1:36" x14ac:dyDescent="0.2">
      <c r="A145">
        <v>5599</v>
      </c>
      <c r="B145" t="s">
        <v>1125</v>
      </c>
      <c r="C145" t="s">
        <v>1126</v>
      </c>
      <c r="D145" t="s">
        <v>39</v>
      </c>
      <c r="E145">
        <v>62966</v>
      </c>
      <c r="F145" t="s">
        <v>1162</v>
      </c>
      <c r="G145">
        <v>214523</v>
      </c>
      <c r="H145" t="s">
        <v>681</v>
      </c>
      <c r="J145" t="s">
        <v>332</v>
      </c>
      <c r="K145" t="s">
        <v>1163</v>
      </c>
      <c r="L145" t="s">
        <v>1164</v>
      </c>
      <c r="M145" t="s">
        <v>110</v>
      </c>
      <c r="N145" t="s">
        <v>46</v>
      </c>
      <c r="O145" t="s">
        <v>110</v>
      </c>
      <c r="P145">
        <v>10333</v>
      </c>
      <c r="Q145" t="s">
        <v>339</v>
      </c>
      <c r="R145">
        <v>21385</v>
      </c>
      <c r="S145" t="s">
        <v>1178</v>
      </c>
      <c r="T145" t="s">
        <v>340</v>
      </c>
      <c r="U145">
        <v>4</v>
      </c>
      <c r="V145" t="s">
        <v>341</v>
      </c>
      <c r="W145" t="s">
        <v>342</v>
      </c>
      <c r="X145" t="s">
        <v>343</v>
      </c>
      <c r="Y145">
        <v>204403</v>
      </c>
      <c r="Z145" t="s">
        <v>1095</v>
      </c>
      <c r="AB145" t="s">
        <v>1096</v>
      </c>
      <c r="AC145" t="s">
        <v>56</v>
      </c>
      <c r="AD145" t="s">
        <v>855</v>
      </c>
      <c r="AE145" s="4">
        <v>1.27</v>
      </c>
      <c r="AF145" t="s">
        <v>56</v>
      </c>
      <c r="AH145" t="s">
        <v>221</v>
      </c>
      <c r="AI145" t="s">
        <v>221</v>
      </c>
      <c r="AJ145">
        <v>0</v>
      </c>
    </row>
    <row r="146" spans="1:36" x14ac:dyDescent="0.2">
      <c r="A146">
        <v>5599</v>
      </c>
      <c r="B146" t="s">
        <v>1125</v>
      </c>
      <c r="C146" t="s">
        <v>1126</v>
      </c>
      <c r="D146" t="s">
        <v>39</v>
      </c>
      <c r="E146">
        <v>62966</v>
      </c>
      <c r="F146" t="s">
        <v>1162</v>
      </c>
      <c r="G146">
        <v>214523</v>
      </c>
      <c r="H146" t="s">
        <v>681</v>
      </c>
      <c r="J146" t="s">
        <v>332</v>
      </c>
      <c r="K146" t="s">
        <v>1163</v>
      </c>
      <c r="L146" t="s">
        <v>1164</v>
      </c>
      <c r="M146" t="s">
        <v>110</v>
      </c>
      <c r="N146" t="s">
        <v>46</v>
      </c>
      <c r="O146" t="s">
        <v>110</v>
      </c>
      <c r="P146">
        <v>10333</v>
      </c>
      <c r="Q146" t="s">
        <v>339</v>
      </c>
      <c r="R146">
        <v>21385</v>
      </c>
      <c r="S146" t="s">
        <v>1178</v>
      </c>
      <c r="T146" t="s">
        <v>340</v>
      </c>
      <c r="U146">
        <v>4</v>
      </c>
      <c r="V146" t="s">
        <v>341</v>
      </c>
      <c r="W146" t="s">
        <v>342</v>
      </c>
      <c r="X146" t="s">
        <v>343</v>
      </c>
      <c r="Y146">
        <v>212988</v>
      </c>
      <c r="Z146" t="s">
        <v>1102</v>
      </c>
      <c r="AB146" t="s">
        <v>1103</v>
      </c>
      <c r="AC146" t="s">
        <v>56</v>
      </c>
      <c r="AD146" t="s">
        <v>855</v>
      </c>
      <c r="AE146" s="4">
        <v>1.0620000000000001</v>
      </c>
      <c r="AF146" t="s">
        <v>56</v>
      </c>
      <c r="AH146" t="s">
        <v>221</v>
      </c>
      <c r="AI146" t="s">
        <v>221</v>
      </c>
      <c r="AJ146">
        <v>0</v>
      </c>
    </row>
    <row r="147" spans="1:36" x14ac:dyDescent="0.2">
      <c r="A147">
        <v>5599</v>
      </c>
      <c r="B147" t="s">
        <v>1125</v>
      </c>
      <c r="C147" t="s">
        <v>1126</v>
      </c>
      <c r="D147" t="s">
        <v>39</v>
      </c>
      <c r="E147">
        <v>62966</v>
      </c>
      <c r="F147" t="s">
        <v>1162</v>
      </c>
      <c r="G147">
        <v>214523</v>
      </c>
      <c r="H147" t="s">
        <v>681</v>
      </c>
      <c r="J147" t="s">
        <v>332</v>
      </c>
      <c r="K147" t="s">
        <v>1163</v>
      </c>
      <c r="L147" t="s">
        <v>1164</v>
      </c>
      <c r="M147" t="s">
        <v>110</v>
      </c>
      <c r="N147" t="s">
        <v>46</v>
      </c>
      <c r="O147" t="s">
        <v>110</v>
      </c>
      <c r="P147">
        <v>10333</v>
      </c>
      <c r="Q147" t="s">
        <v>339</v>
      </c>
      <c r="R147">
        <v>21385</v>
      </c>
      <c r="S147" t="s">
        <v>1178</v>
      </c>
      <c r="T147" t="s">
        <v>340</v>
      </c>
      <c r="U147">
        <v>4</v>
      </c>
      <c r="V147" t="s">
        <v>341</v>
      </c>
      <c r="W147" t="s">
        <v>342</v>
      </c>
      <c r="X147" t="s">
        <v>343</v>
      </c>
      <c r="Y147">
        <v>208629</v>
      </c>
      <c r="Z147" t="s">
        <v>400</v>
      </c>
      <c r="AB147" t="s">
        <v>1166</v>
      </c>
      <c r="AC147" t="s">
        <v>56</v>
      </c>
      <c r="AD147" t="s">
        <v>855</v>
      </c>
      <c r="AE147" s="4">
        <v>0.91500000000000004</v>
      </c>
      <c r="AF147" t="s">
        <v>56</v>
      </c>
      <c r="AH147" t="s">
        <v>221</v>
      </c>
      <c r="AI147" t="s">
        <v>221</v>
      </c>
      <c r="AJ147">
        <v>0</v>
      </c>
    </row>
    <row r="148" spans="1:36" x14ac:dyDescent="0.2">
      <c r="A148">
        <v>5599</v>
      </c>
      <c r="B148" t="s">
        <v>1125</v>
      </c>
      <c r="C148" t="s">
        <v>1126</v>
      </c>
      <c r="D148" t="s">
        <v>39</v>
      </c>
      <c r="E148">
        <v>62966</v>
      </c>
      <c r="F148" t="s">
        <v>1162</v>
      </c>
      <c r="G148">
        <v>214523</v>
      </c>
      <c r="H148" t="s">
        <v>681</v>
      </c>
      <c r="J148" t="s">
        <v>332</v>
      </c>
      <c r="K148" t="s">
        <v>1163</v>
      </c>
      <c r="L148" t="s">
        <v>1164</v>
      </c>
      <c r="M148" t="s">
        <v>110</v>
      </c>
      <c r="N148" t="s">
        <v>46</v>
      </c>
      <c r="O148" t="s">
        <v>110</v>
      </c>
      <c r="P148">
        <v>10333</v>
      </c>
      <c r="Q148" t="s">
        <v>339</v>
      </c>
      <c r="R148">
        <v>21385</v>
      </c>
      <c r="S148" t="s">
        <v>1178</v>
      </c>
      <c r="T148" t="s">
        <v>340</v>
      </c>
      <c r="U148">
        <v>4</v>
      </c>
      <c r="V148" t="s">
        <v>341</v>
      </c>
      <c r="W148" t="s">
        <v>342</v>
      </c>
      <c r="X148" t="s">
        <v>343</v>
      </c>
      <c r="Y148">
        <v>208626</v>
      </c>
      <c r="Z148" t="s">
        <v>143</v>
      </c>
      <c r="AB148" t="s">
        <v>368</v>
      </c>
      <c r="AC148" t="s">
        <v>56</v>
      </c>
      <c r="AD148" t="s">
        <v>855</v>
      </c>
      <c r="AE148" s="4">
        <v>0.71299999999999997</v>
      </c>
      <c r="AF148" t="s">
        <v>56</v>
      </c>
      <c r="AH148" t="s">
        <v>221</v>
      </c>
      <c r="AI148" t="s">
        <v>221</v>
      </c>
      <c r="AJ148">
        <v>0</v>
      </c>
    </row>
    <row r="149" spans="1:36" x14ac:dyDescent="0.2">
      <c r="A149">
        <v>5599</v>
      </c>
      <c r="B149" t="s">
        <v>1125</v>
      </c>
      <c r="C149" t="s">
        <v>1126</v>
      </c>
      <c r="D149" t="s">
        <v>39</v>
      </c>
      <c r="E149">
        <v>62966</v>
      </c>
      <c r="F149" t="s">
        <v>1162</v>
      </c>
      <c r="G149">
        <v>214523</v>
      </c>
      <c r="H149" t="s">
        <v>681</v>
      </c>
      <c r="J149" t="s">
        <v>332</v>
      </c>
      <c r="K149" t="s">
        <v>1163</v>
      </c>
      <c r="L149" t="s">
        <v>1164</v>
      </c>
      <c r="M149" t="s">
        <v>110</v>
      </c>
      <c r="N149" t="s">
        <v>46</v>
      </c>
      <c r="O149" t="s">
        <v>110</v>
      </c>
      <c r="P149">
        <v>10333</v>
      </c>
      <c r="Q149" t="s">
        <v>339</v>
      </c>
      <c r="R149">
        <v>21385</v>
      </c>
      <c r="S149" t="s">
        <v>1178</v>
      </c>
      <c r="T149" t="s">
        <v>340</v>
      </c>
      <c r="U149">
        <v>4</v>
      </c>
      <c r="V149" t="s">
        <v>341</v>
      </c>
      <c r="W149" t="s">
        <v>342</v>
      </c>
      <c r="X149" t="s">
        <v>343</v>
      </c>
      <c r="Y149">
        <v>214523</v>
      </c>
      <c r="Z149" t="s">
        <v>681</v>
      </c>
      <c r="AB149" t="s">
        <v>332</v>
      </c>
      <c r="AC149" t="s">
        <v>56</v>
      </c>
      <c r="AD149" t="s">
        <v>855</v>
      </c>
      <c r="AE149" s="4">
        <v>0.67500000000000004</v>
      </c>
      <c r="AF149" t="s">
        <v>56</v>
      </c>
      <c r="AH149" t="s">
        <v>221</v>
      </c>
      <c r="AI149" t="s">
        <v>221</v>
      </c>
      <c r="AJ149">
        <v>0</v>
      </c>
    </row>
    <row r="150" spans="1:36" x14ac:dyDescent="0.2">
      <c r="A150">
        <v>5599</v>
      </c>
      <c r="B150" t="s">
        <v>1125</v>
      </c>
      <c r="C150" t="s">
        <v>1126</v>
      </c>
      <c r="D150" t="s">
        <v>39</v>
      </c>
      <c r="E150">
        <v>62966</v>
      </c>
      <c r="F150" t="s">
        <v>1162</v>
      </c>
      <c r="G150">
        <v>214523</v>
      </c>
      <c r="H150" t="s">
        <v>681</v>
      </c>
      <c r="J150" t="s">
        <v>332</v>
      </c>
      <c r="K150" t="s">
        <v>1163</v>
      </c>
      <c r="L150" t="s">
        <v>1164</v>
      </c>
      <c r="M150" t="s">
        <v>110</v>
      </c>
      <c r="N150" t="s">
        <v>46</v>
      </c>
      <c r="O150" t="s">
        <v>110</v>
      </c>
      <c r="P150">
        <v>10333</v>
      </c>
      <c r="Q150" t="s">
        <v>339</v>
      </c>
      <c r="R150">
        <v>21385</v>
      </c>
      <c r="S150" t="s">
        <v>1178</v>
      </c>
      <c r="T150" t="s">
        <v>340</v>
      </c>
      <c r="U150">
        <v>4</v>
      </c>
      <c r="V150" t="s">
        <v>341</v>
      </c>
      <c r="W150" t="s">
        <v>342</v>
      </c>
      <c r="X150" t="s">
        <v>343</v>
      </c>
      <c r="Y150">
        <v>205197</v>
      </c>
      <c r="Z150" t="s">
        <v>740</v>
      </c>
      <c r="AA150" t="s">
        <v>54</v>
      </c>
      <c r="AB150" t="s">
        <v>1165</v>
      </c>
      <c r="AC150" t="s">
        <v>56</v>
      </c>
      <c r="AD150" t="s">
        <v>855</v>
      </c>
      <c r="AE150" s="4">
        <v>0.65600000000000003</v>
      </c>
      <c r="AF150" t="s">
        <v>56</v>
      </c>
      <c r="AH150" t="s">
        <v>221</v>
      </c>
      <c r="AI150" t="s">
        <v>221</v>
      </c>
      <c r="AJ150">
        <v>0</v>
      </c>
    </row>
    <row r="151" spans="1:36" x14ac:dyDescent="0.2">
      <c r="A151">
        <v>5593</v>
      </c>
      <c r="B151" t="s">
        <v>249</v>
      </c>
      <c r="C151" t="s">
        <v>250</v>
      </c>
      <c r="D151" t="s">
        <v>39</v>
      </c>
      <c r="E151">
        <v>62720</v>
      </c>
      <c r="F151" t="s">
        <v>352</v>
      </c>
      <c r="G151">
        <v>134924</v>
      </c>
      <c r="H151" t="s">
        <v>153</v>
      </c>
      <c r="J151" t="s">
        <v>332</v>
      </c>
      <c r="K151" t="s">
        <v>353</v>
      </c>
      <c r="L151" t="s">
        <v>354</v>
      </c>
      <c r="M151" t="s">
        <v>82</v>
      </c>
      <c r="N151" t="s">
        <v>46</v>
      </c>
      <c r="P151">
        <v>10333</v>
      </c>
      <c r="Q151" t="s">
        <v>339</v>
      </c>
      <c r="R151">
        <v>21385</v>
      </c>
      <c r="S151" t="s">
        <v>1178</v>
      </c>
      <c r="T151" t="s">
        <v>340</v>
      </c>
      <c r="U151">
        <v>4</v>
      </c>
      <c r="V151" t="s">
        <v>341</v>
      </c>
      <c r="W151" t="s">
        <v>342</v>
      </c>
      <c r="X151" t="s">
        <v>343</v>
      </c>
      <c r="Y151">
        <v>105997</v>
      </c>
      <c r="Z151" t="s">
        <v>350</v>
      </c>
      <c r="AB151" t="s">
        <v>332</v>
      </c>
      <c r="AC151" t="s">
        <v>56</v>
      </c>
      <c r="AD151" t="s">
        <v>257</v>
      </c>
      <c r="AE151" s="4">
        <v>1.2509999999999999</v>
      </c>
      <c r="AF151" t="s">
        <v>56</v>
      </c>
      <c r="AJ151">
        <v>0</v>
      </c>
    </row>
    <row r="152" spans="1:36" x14ac:dyDescent="0.2">
      <c r="A152">
        <v>5593</v>
      </c>
      <c r="B152" t="s">
        <v>249</v>
      </c>
      <c r="C152" t="s">
        <v>250</v>
      </c>
      <c r="D152" t="s">
        <v>39</v>
      </c>
      <c r="E152">
        <v>62720</v>
      </c>
      <c r="F152" t="s">
        <v>352</v>
      </c>
      <c r="G152">
        <v>134924</v>
      </c>
      <c r="H152" t="s">
        <v>153</v>
      </c>
      <c r="J152" t="s">
        <v>332</v>
      </c>
      <c r="K152" t="s">
        <v>353</v>
      </c>
      <c r="L152" t="s">
        <v>354</v>
      </c>
      <c r="M152" t="s">
        <v>82</v>
      </c>
      <c r="N152" t="s">
        <v>46</v>
      </c>
      <c r="P152">
        <v>10333</v>
      </c>
      <c r="Q152" t="s">
        <v>339</v>
      </c>
      <c r="R152">
        <v>21385</v>
      </c>
      <c r="S152" t="s">
        <v>1178</v>
      </c>
      <c r="T152" t="s">
        <v>340</v>
      </c>
      <c r="U152">
        <v>4</v>
      </c>
      <c r="V152" t="s">
        <v>341</v>
      </c>
      <c r="W152" t="s">
        <v>342</v>
      </c>
      <c r="X152" t="s">
        <v>343</v>
      </c>
      <c r="Y152">
        <v>152362</v>
      </c>
      <c r="Z152" t="s">
        <v>59</v>
      </c>
      <c r="AB152" t="s">
        <v>344</v>
      </c>
      <c r="AC152" t="s">
        <v>56</v>
      </c>
      <c r="AD152" t="s">
        <v>257</v>
      </c>
      <c r="AE152" s="4">
        <v>0.63900000000000001</v>
      </c>
      <c r="AF152" t="s">
        <v>56</v>
      </c>
      <c r="AJ152">
        <v>0</v>
      </c>
    </row>
    <row r="153" spans="1:36" x14ac:dyDescent="0.2">
      <c r="A153">
        <v>5593</v>
      </c>
      <c r="B153" t="s">
        <v>249</v>
      </c>
      <c r="C153" t="s">
        <v>250</v>
      </c>
      <c r="D153" t="s">
        <v>39</v>
      </c>
      <c r="E153">
        <v>62720</v>
      </c>
      <c r="F153" t="s">
        <v>352</v>
      </c>
      <c r="G153">
        <v>134924</v>
      </c>
      <c r="H153" t="s">
        <v>153</v>
      </c>
      <c r="J153" t="s">
        <v>332</v>
      </c>
      <c r="K153" t="s">
        <v>353</v>
      </c>
      <c r="L153" t="s">
        <v>354</v>
      </c>
      <c r="M153" t="s">
        <v>82</v>
      </c>
      <c r="N153" t="s">
        <v>46</v>
      </c>
      <c r="P153">
        <v>10333</v>
      </c>
      <c r="Q153" t="s">
        <v>339</v>
      </c>
      <c r="R153">
        <v>21385</v>
      </c>
      <c r="S153" t="s">
        <v>1178</v>
      </c>
      <c r="T153" t="s">
        <v>340</v>
      </c>
      <c r="U153">
        <v>4</v>
      </c>
      <c r="V153" t="s">
        <v>341</v>
      </c>
      <c r="W153" t="s">
        <v>342</v>
      </c>
      <c r="X153" t="s">
        <v>343</v>
      </c>
      <c r="Y153">
        <v>144258</v>
      </c>
      <c r="Z153" t="s">
        <v>345</v>
      </c>
      <c r="AB153" t="s">
        <v>346</v>
      </c>
      <c r="AC153" t="s">
        <v>56</v>
      </c>
      <c r="AD153" t="s">
        <v>257</v>
      </c>
      <c r="AE153" s="4">
        <v>0.625</v>
      </c>
      <c r="AF153" t="s">
        <v>56</v>
      </c>
      <c r="AJ153">
        <v>0</v>
      </c>
    </row>
    <row r="154" spans="1:36" x14ac:dyDescent="0.2">
      <c r="A154">
        <v>5593</v>
      </c>
      <c r="B154" t="s">
        <v>249</v>
      </c>
      <c r="C154" t="s">
        <v>250</v>
      </c>
      <c r="D154" t="s">
        <v>39</v>
      </c>
      <c r="E154">
        <v>62720</v>
      </c>
      <c r="F154" t="s">
        <v>352</v>
      </c>
      <c r="G154">
        <v>134924</v>
      </c>
      <c r="H154" t="s">
        <v>153</v>
      </c>
      <c r="J154" t="s">
        <v>332</v>
      </c>
      <c r="K154" t="s">
        <v>353</v>
      </c>
      <c r="L154" t="s">
        <v>354</v>
      </c>
      <c r="M154" t="s">
        <v>82</v>
      </c>
      <c r="N154" t="s">
        <v>46</v>
      </c>
      <c r="P154">
        <v>10333</v>
      </c>
      <c r="Q154" t="s">
        <v>339</v>
      </c>
      <c r="R154">
        <v>21385</v>
      </c>
      <c r="S154" t="s">
        <v>1178</v>
      </c>
      <c r="T154" t="s">
        <v>340</v>
      </c>
      <c r="U154">
        <v>4</v>
      </c>
      <c r="V154" t="s">
        <v>341</v>
      </c>
      <c r="W154" t="s">
        <v>342</v>
      </c>
      <c r="X154" t="s">
        <v>343</v>
      </c>
      <c r="Y154">
        <v>134924</v>
      </c>
      <c r="Z154" t="s">
        <v>153</v>
      </c>
      <c r="AB154" t="s">
        <v>332</v>
      </c>
      <c r="AC154" t="s">
        <v>56</v>
      </c>
      <c r="AD154" t="s">
        <v>257</v>
      </c>
      <c r="AE154" s="4">
        <v>0.50600000000000001</v>
      </c>
      <c r="AF154" t="s">
        <v>56</v>
      </c>
      <c r="AJ154">
        <v>0</v>
      </c>
    </row>
    <row r="155" spans="1:36" x14ac:dyDescent="0.2">
      <c r="A155">
        <v>5593</v>
      </c>
      <c r="B155" t="s">
        <v>249</v>
      </c>
      <c r="C155" t="s">
        <v>250</v>
      </c>
      <c r="D155" t="s">
        <v>39</v>
      </c>
      <c r="E155">
        <v>62720</v>
      </c>
      <c r="F155" t="s">
        <v>352</v>
      </c>
      <c r="G155">
        <v>134924</v>
      </c>
      <c r="H155" t="s">
        <v>153</v>
      </c>
      <c r="J155" t="s">
        <v>332</v>
      </c>
      <c r="K155" t="s">
        <v>353</v>
      </c>
      <c r="L155" t="s">
        <v>354</v>
      </c>
      <c r="M155" t="s">
        <v>82</v>
      </c>
      <c r="N155" t="s">
        <v>46</v>
      </c>
      <c r="P155">
        <v>10333</v>
      </c>
      <c r="Q155" t="s">
        <v>339</v>
      </c>
      <c r="R155">
        <v>21385</v>
      </c>
      <c r="S155" t="s">
        <v>1178</v>
      </c>
      <c r="T155" t="s">
        <v>340</v>
      </c>
      <c r="U155">
        <v>4</v>
      </c>
      <c r="V155" t="s">
        <v>341</v>
      </c>
      <c r="W155" t="s">
        <v>342</v>
      </c>
      <c r="X155" t="s">
        <v>343</v>
      </c>
      <c r="Y155">
        <v>223712</v>
      </c>
      <c r="Z155" t="s">
        <v>207</v>
      </c>
      <c r="AB155" t="s">
        <v>348</v>
      </c>
      <c r="AC155" t="s">
        <v>56</v>
      </c>
      <c r="AD155" t="s">
        <v>257</v>
      </c>
      <c r="AE155" s="4">
        <v>0.47899999999999998</v>
      </c>
      <c r="AF155" t="s">
        <v>58</v>
      </c>
      <c r="AJ155">
        <v>0</v>
      </c>
    </row>
    <row r="156" spans="1:36" x14ac:dyDescent="0.2">
      <c r="A156">
        <v>5593</v>
      </c>
      <c r="B156" t="s">
        <v>249</v>
      </c>
      <c r="C156" t="s">
        <v>250</v>
      </c>
      <c r="D156" t="s">
        <v>39</v>
      </c>
      <c r="E156">
        <v>62720</v>
      </c>
      <c r="F156" t="s">
        <v>352</v>
      </c>
      <c r="G156">
        <v>134924</v>
      </c>
      <c r="H156" t="s">
        <v>153</v>
      </c>
      <c r="J156" t="s">
        <v>332</v>
      </c>
      <c r="K156" t="s">
        <v>353</v>
      </c>
      <c r="L156" t="s">
        <v>354</v>
      </c>
      <c r="M156" t="s">
        <v>82</v>
      </c>
      <c r="N156" t="s">
        <v>46</v>
      </c>
      <c r="P156">
        <v>10333</v>
      </c>
      <c r="Q156" t="s">
        <v>339</v>
      </c>
      <c r="R156">
        <v>21385</v>
      </c>
      <c r="S156" t="s">
        <v>1178</v>
      </c>
      <c r="T156" t="s">
        <v>340</v>
      </c>
      <c r="U156">
        <v>4</v>
      </c>
      <c r="V156" t="s">
        <v>341</v>
      </c>
      <c r="W156" t="s">
        <v>342</v>
      </c>
      <c r="X156" t="s">
        <v>343</v>
      </c>
      <c r="Y156">
        <v>167947</v>
      </c>
      <c r="Z156" t="s">
        <v>120</v>
      </c>
      <c r="AB156" t="s">
        <v>332</v>
      </c>
      <c r="AC156" t="s">
        <v>56</v>
      </c>
      <c r="AD156" t="s">
        <v>257</v>
      </c>
      <c r="AE156" s="4">
        <v>0.45100000000000001</v>
      </c>
      <c r="AF156" t="s">
        <v>56</v>
      </c>
      <c r="AJ156">
        <v>0</v>
      </c>
    </row>
    <row r="157" spans="1:36" x14ac:dyDescent="0.2">
      <c r="A157">
        <v>5593</v>
      </c>
      <c r="B157" t="s">
        <v>249</v>
      </c>
      <c r="C157" t="s">
        <v>250</v>
      </c>
      <c r="D157" t="s">
        <v>39</v>
      </c>
      <c r="E157">
        <v>62720</v>
      </c>
      <c r="F157" t="s">
        <v>352</v>
      </c>
      <c r="G157">
        <v>134924</v>
      </c>
      <c r="H157" t="s">
        <v>153</v>
      </c>
      <c r="J157" t="s">
        <v>332</v>
      </c>
      <c r="K157" t="s">
        <v>353</v>
      </c>
      <c r="L157" t="s">
        <v>354</v>
      </c>
      <c r="M157" t="s">
        <v>82</v>
      </c>
      <c r="N157" t="s">
        <v>46</v>
      </c>
      <c r="P157">
        <v>10333</v>
      </c>
      <c r="Q157" t="s">
        <v>339</v>
      </c>
      <c r="R157">
        <v>21385</v>
      </c>
      <c r="S157" t="s">
        <v>1178</v>
      </c>
      <c r="T157" t="s">
        <v>340</v>
      </c>
      <c r="U157">
        <v>4</v>
      </c>
      <c r="V157" t="s">
        <v>341</v>
      </c>
      <c r="W157" t="s">
        <v>342</v>
      </c>
      <c r="X157" t="s">
        <v>343</v>
      </c>
      <c r="Y157">
        <v>159598</v>
      </c>
      <c r="Z157" t="s">
        <v>286</v>
      </c>
      <c r="AB157" t="s">
        <v>347</v>
      </c>
      <c r="AC157" t="s">
        <v>56</v>
      </c>
      <c r="AD157" t="s">
        <v>257</v>
      </c>
      <c r="AE157" s="4">
        <v>0.42699999999999999</v>
      </c>
      <c r="AF157" t="s">
        <v>56</v>
      </c>
      <c r="AJ157">
        <v>0</v>
      </c>
    </row>
    <row r="158" spans="1:36" x14ac:dyDescent="0.2">
      <c r="A158">
        <v>5593</v>
      </c>
      <c r="B158" t="s">
        <v>249</v>
      </c>
      <c r="C158" t="s">
        <v>250</v>
      </c>
      <c r="D158" t="s">
        <v>39</v>
      </c>
      <c r="E158">
        <v>62720</v>
      </c>
      <c r="F158" t="s">
        <v>352</v>
      </c>
      <c r="G158">
        <v>134924</v>
      </c>
      <c r="H158" t="s">
        <v>153</v>
      </c>
      <c r="J158" t="s">
        <v>332</v>
      </c>
      <c r="K158" t="s">
        <v>353</v>
      </c>
      <c r="L158" t="s">
        <v>354</v>
      </c>
      <c r="M158" t="s">
        <v>82</v>
      </c>
      <c r="N158" t="s">
        <v>46</v>
      </c>
      <c r="P158">
        <v>10333</v>
      </c>
      <c r="Q158" t="s">
        <v>339</v>
      </c>
      <c r="R158">
        <v>21385</v>
      </c>
      <c r="S158" t="s">
        <v>1178</v>
      </c>
      <c r="T158" t="s">
        <v>340</v>
      </c>
      <c r="U158">
        <v>4</v>
      </c>
      <c r="V158" t="s">
        <v>341</v>
      </c>
      <c r="W158" t="s">
        <v>342</v>
      </c>
      <c r="X158" t="s">
        <v>343</v>
      </c>
      <c r="Y158">
        <v>271574</v>
      </c>
      <c r="Z158" t="s">
        <v>240</v>
      </c>
      <c r="AB158" t="s">
        <v>355</v>
      </c>
      <c r="AC158" t="s">
        <v>56</v>
      </c>
      <c r="AD158" t="s">
        <v>257</v>
      </c>
      <c r="AE158" s="4">
        <v>0.40100000000000002</v>
      </c>
      <c r="AF158" t="s">
        <v>56</v>
      </c>
      <c r="AJ158">
        <v>0</v>
      </c>
    </row>
    <row r="159" spans="1:36" x14ac:dyDescent="0.2">
      <c r="A159">
        <v>5593</v>
      </c>
      <c r="B159" t="s">
        <v>249</v>
      </c>
      <c r="C159" t="s">
        <v>250</v>
      </c>
      <c r="D159" t="s">
        <v>39</v>
      </c>
      <c r="E159">
        <v>62720</v>
      </c>
      <c r="F159" t="s">
        <v>352</v>
      </c>
      <c r="G159">
        <v>134924</v>
      </c>
      <c r="H159" t="s">
        <v>153</v>
      </c>
      <c r="J159" t="s">
        <v>332</v>
      </c>
      <c r="K159" t="s">
        <v>353</v>
      </c>
      <c r="L159" t="s">
        <v>354</v>
      </c>
      <c r="M159" t="s">
        <v>82</v>
      </c>
      <c r="N159" t="s">
        <v>46</v>
      </c>
      <c r="P159">
        <v>10333</v>
      </c>
      <c r="Q159" t="s">
        <v>339</v>
      </c>
      <c r="R159">
        <v>21385</v>
      </c>
      <c r="S159" t="s">
        <v>1178</v>
      </c>
      <c r="T159" t="s">
        <v>340</v>
      </c>
      <c r="U159">
        <v>4</v>
      </c>
      <c r="V159" t="s">
        <v>341</v>
      </c>
      <c r="W159" t="s">
        <v>342</v>
      </c>
      <c r="X159" t="s">
        <v>343</v>
      </c>
      <c r="Y159">
        <v>126723</v>
      </c>
      <c r="Z159" t="s">
        <v>83</v>
      </c>
      <c r="AB159" t="s">
        <v>285</v>
      </c>
      <c r="AC159" t="s">
        <v>58</v>
      </c>
      <c r="AD159" t="s">
        <v>257</v>
      </c>
      <c r="AE159" s="4">
        <v>0.746</v>
      </c>
      <c r="AF159" t="s">
        <v>56</v>
      </c>
      <c r="AJ159">
        <v>0</v>
      </c>
    </row>
    <row r="160" spans="1:36" x14ac:dyDescent="0.2">
      <c r="A160">
        <v>5593</v>
      </c>
      <c r="B160" t="s">
        <v>249</v>
      </c>
      <c r="C160" t="s">
        <v>250</v>
      </c>
      <c r="D160" t="s">
        <v>39</v>
      </c>
      <c r="E160">
        <v>62720</v>
      </c>
      <c r="F160" t="s">
        <v>352</v>
      </c>
      <c r="G160">
        <v>134924</v>
      </c>
      <c r="H160" t="s">
        <v>153</v>
      </c>
      <c r="J160" t="s">
        <v>332</v>
      </c>
      <c r="K160" t="s">
        <v>353</v>
      </c>
      <c r="L160" t="s">
        <v>354</v>
      </c>
      <c r="M160" t="s">
        <v>82</v>
      </c>
      <c r="N160" t="s">
        <v>46</v>
      </c>
      <c r="P160">
        <v>10333</v>
      </c>
      <c r="Q160" t="s">
        <v>339</v>
      </c>
      <c r="R160">
        <v>21385</v>
      </c>
      <c r="S160" t="s">
        <v>1178</v>
      </c>
      <c r="T160" t="s">
        <v>340</v>
      </c>
      <c r="U160">
        <v>4</v>
      </c>
      <c r="V160" t="s">
        <v>341</v>
      </c>
      <c r="W160" t="s">
        <v>342</v>
      </c>
      <c r="X160" t="s">
        <v>343</v>
      </c>
      <c r="Y160">
        <v>106289</v>
      </c>
      <c r="Z160" t="s">
        <v>1189</v>
      </c>
      <c r="AB160" t="s">
        <v>349</v>
      </c>
      <c r="AC160" t="s">
        <v>58</v>
      </c>
      <c r="AD160" t="s">
        <v>257</v>
      </c>
      <c r="AE160" s="4">
        <v>0.47</v>
      </c>
      <c r="AF160" t="s">
        <v>56</v>
      </c>
      <c r="AJ160">
        <v>0</v>
      </c>
    </row>
    <row r="161" spans="1:36" x14ac:dyDescent="0.2">
      <c r="A161">
        <v>5593</v>
      </c>
      <c r="B161" t="s">
        <v>249</v>
      </c>
      <c r="C161" t="s">
        <v>250</v>
      </c>
      <c r="D161" t="s">
        <v>39</v>
      </c>
      <c r="E161">
        <v>62720</v>
      </c>
      <c r="F161" t="s">
        <v>352</v>
      </c>
      <c r="G161">
        <v>134924</v>
      </c>
      <c r="H161" t="s">
        <v>153</v>
      </c>
      <c r="J161" t="s">
        <v>332</v>
      </c>
      <c r="K161" t="s">
        <v>353</v>
      </c>
      <c r="L161" t="s">
        <v>354</v>
      </c>
      <c r="M161" t="s">
        <v>82</v>
      </c>
      <c r="N161" t="s">
        <v>46</v>
      </c>
      <c r="P161">
        <v>10333</v>
      </c>
      <c r="Q161" t="s">
        <v>339</v>
      </c>
      <c r="R161">
        <v>21385</v>
      </c>
      <c r="S161" t="s">
        <v>1178</v>
      </c>
      <c r="T161" t="s">
        <v>340</v>
      </c>
      <c r="U161">
        <v>4</v>
      </c>
      <c r="V161" t="s">
        <v>341</v>
      </c>
      <c r="W161" t="s">
        <v>342</v>
      </c>
      <c r="X161" t="s">
        <v>343</v>
      </c>
      <c r="Y161">
        <v>170719</v>
      </c>
      <c r="Z161" t="s">
        <v>356</v>
      </c>
      <c r="AB161" t="s">
        <v>347</v>
      </c>
      <c r="AC161" t="s">
        <v>58</v>
      </c>
      <c r="AD161" t="s">
        <v>257</v>
      </c>
      <c r="AE161" s="4">
        <v>0.36</v>
      </c>
      <c r="AF161" t="s">
        <v>58</v>
      </c>
      <c r="AJ161">
        <v>0</v>
      </c>
    </row>
    <row r="162" spans="1:36" x14ac:dyDescent="0.2">
      <c r="A162">
        <v>5594</v>
      </c>
      <c r="B162" t="s">
        <v>547</v>
      </c>
      <c r="C162" t="s">
        <v>548</v>
      </c>
      <c r="D162" t="s">
        <v>39</v>
      </c>
      <c r="E162">
        <v>62809</v>
      </c>
      <c r="F162" t="s">
        <v>650</v>
      </c>
      <c r="G162">
        <v>106289</v>
      </c>
      <c r="H162" t="s">
        <v>1189</v>
      </c>
      <c r="J162" t="s">
        <v>349</v>
      </c>
      <c r="K162" t="s">
        <v>651</v>
      </c>
      <c r="L162" t="s">
        <v>652</v>
      </c>
      <c r="M162" t="s">
        <v>45</v>
      </c>
      <c r="N162" t="s">
        <v>46</v>
      </c>
      <c r="P162">
        <v>10333</v>
      </c>
      <c r="Q162" t="s">
        <v>339</v>
      </c>
      <c r="R162">
        <v>21385</v>
      </c>
      <c r="S162" t="s">
        <v>1178</v>
      </c>
      <c r="T162" t="s">
        <v>340</v>
      </c>
      <c r="U162">
        <v>4</v>
      </c>
      <c r="V162" t="s">
        <v>341</v>
      </c>
      <c r="W162" t="s">
        <v>342</v>
      </c>
      <c r="X162" t="s">
        <v>343</v>
      </c>
      <c r="Y162">
        <v>223712</v>
      </c>
      <c r="Z162" t="s">
        <v>207</v>
      </c>
      <c r="AB162" t="s">
        <v>348</v>
      </c>
      <c r="AC162" t="s">
        <v>58</v>
      </c>
      <c r="AD162" t="s">
        <v>257</v>
      </c>
      <c r="AE162" s="4">
        <v>0.47899999999999998</v>
      </c>
      <c r="AF162" t="s">
        <v>58</v>
      </c>
      <c r="AI162" t="s">
        <v>653</v>
      </c>
      <c r="AJ162">
        <v>0</v>
      </c>
    </row>
    <row r="163" spans="1:36" x14ac:dyDescent="0.2">
      <c r="A163">
        <v>5594</v>
      </c>
      <c r="B163" t="s">
        <v>547</v>
      </c>
      <c r="C163" t="s">
        <v>548</v>
      </c>
      <c r="D163" t="s">
        <v>39</v>
      </c>
      <c r="E163">
        <v>62809</v>
      </c>
      <c r="F163" t="s">
        <v>650</v>
      </c>
      <c r="G163">
        <v>106289</v>
      </c>
      <c r="H163" t="s">
        <v>1189</v>
      </c>
      <c r="J163" t="s">
        <v>349</v>
      </c>
      <c r="K163" t="s">
        <v>651</v>
      </c>
      <c r="L163" t="s">
        <v>652</v>
      </c>
      <c r="M163" t="s">
        <v>45</v>
      </c>
      <c r="N163" t="s">
        <v>46</v>
      </c>
      <c r="P163">
        <v>10333</v>
      </c>
      <c r="Q163" t="s">
        <v>339</v>
      </c>
      <c r="R163">
        <v>21385</v>
      </c>
      <c r="S163" t="s">
        <v>1178</v>
      </c>
      <c r="T163" t="s">
        <v>340</v>
      </c>
      <c r="U163">
        <v>4</v>
      </c>
      <c r="V163" t="s">
        <v>341</v>
      </c>
      <c r="W163" t="s">
        <v>342</v>
      </c>
      <c r="X163" t="s">
        <v>343</v>
      </c>
      <c r="Y163">
        <v>106289</v>
      </c>
      <c r="Z163" t="s">
        <v>1189</v>
      </c>
      <c r="AB163" t="s">
        <v>349</v>
      </c>
      <c r="AC163" t="s">
        <v>56</v>
      </c>
      <c r="AD163" t="s">
        <v>257</v>
      </c>
      <c r="AE163" s="4">
        <v>0.47</v>
      </c>
      <c r="AF163" t="s">
        <v>56</v>
      </c>
      <c r="AI163" t="s">
        <v>653</v>
      </c>
      <c r="AJ163">
        <v>0</v>
      </c>
    </row>
    <row r="164" spans="1:36" x14ac:dyDescent="0.2">
      <c r="A164">
        <v>5594</v>
      </c>
      <c r="B164" t="s">
        <v>547</v>
      </c>
      <c r="C164" t="s">
        <v>548</v>
      </c>
      <c r="D164" t="s">
        <v>39</v>
      </c>
      <c r="E164">
        <v>62809</v>
      </c>
      <c r="F164" t="s">
        <v>650</v>
      </c>
      <c r="G164">
        <v>106289</v>
      </c>
      <c r="H164" t="s">
        <v>1189</v>
      </c>
      <c r="J164" t="s">
        <v>349</v>
      </c>
      <c r="K164" t="s">
        <v>651</v>
      </c>
      <c r="L164" t="s">
        <v>652</v>
      </c>
      <c r="M164" t="s">
        <v>45</v>
      </c>
      <c r="N164" t="s">
        <v>46</v>
      </c>
      <c r="P164">
        <v>10333</v>
      </c>
      <c r="Q164" t="s">
        <v>339</v>
      </c>
      <c r="R164">
        <v>21385</v>
      </c>
      <c r="S164" t="s">
        <v>1178</v>
      </c>
      <c r="T164" t="s">
        <v>340</v>
      </c>
      <c r="U164">
        <v>4</v>
      </c>
      <c r="V164" t="s">
        <v>341</v>
      </c>
      <c r="W164" t="s">
        <v>342</v>
      </c>
      <c r="X164" t="s">
        <v>343</v>
      </c>
      <c r="Y164">
        <v>159598</v>
      </c>
      <c r="Z164" t="s">
        <v>286</v>
      </c>
      <c r="AB164" t="s">
        <v>347</v>
      </c>
      <c r="AC164" t="s">
        <v>58</v>
      </c>
      <c r="AD164" t="s">
        <v>257</v>
      </c>
      <c r="AE164" s="4">
        <v>0.42699999999999999</v>
      </c>
      <c r="AF164" t="s">
        <v>56</v>
      </c>
      <c r="AI164" t="s">
        <v>653</v>
      </c>
      <c r="AJ164">
        <v>0</v>
      </c>
    </row>
    <row r="165" spans="1:36" x14ac:dyDescent="0.2">
      <c r="A165">
        <v>5594</v>
      </c>
      <c r="B165" t="s">
        <v>547</v>
      </c>
      <c r="C165" t="s">
        <v>548</v>
      </c>
      <c r="D165" t="s">
        <v>39</v>
      </c>
      <c r="E165">
        <v>62809</v>
      </c>
      <c r="F165" t="s">
        <v>650</v>
      </c>
      <c r="G165">
        <v>106289</v>
      </c>
      <c r="H165" t="s">
        <v>1189</v>
      </c>
      <c r="J165" t="s">
        <v>349</v>
      </c>
      <c r="K165" t="s">
        <v>651</v>
      </c>
      <c r="L165" t="s">
        <v>652</v>
      </c>
      <c r="M165" t="s">
        <v>45</v>
      </c>
      <c r="N165" t="s">
        <v>46</v>
      </c>
      <c r="P165">
        <v>10333</v>
      </c>
      <c r="Q165" t="s">
        <v>339</v>
      </c>
      <c r="R165">
        <v>21385</v>
      </c>
      <c r="S165" t="s">
        <v>1178</v>
      </c>
      <c r="T165" t="s">
        <v>340</v>
      </c>
      <c r="U165">
        <v>4</v>
      </c>
      <c r="V165" t="s">
        <v>341</v>
      </c>
      <c r="W165" t="s">
        <v>342</v>
      </c>
      <c r="X165" t="s">
        <v>343</v>
      </c>
      <c r="Y165">
        <v>215531</v>
      </c>
      <c r="Z165" t="s">
        <v>389</v>
      </c>
      <c r="AA165" t="s">
        <v>66</v>
      </c>
      <c r="AB165" t="s">
        <v>654</v>
      </c>
      <c r="AC165" t="s">
        <v>58</v>
      </c>
      <c r="AD165" t="s">
        <v>257</v>
      </c>
      <c r="AE165" s="4">
        <v>0.37</v>
      </c>
      <c r="AF165" t="s">
        <v>56</v>
      </c>
      <c r="AI165" t="s">
        <v>653</v>
      </c>
      <c r="AJ165">
        <v>0</v>
      </c>
    </row>
    <row r="166" spans="1:36" x14ac:dyDescent="0.2">
      <c r="A166">
        <v>5594</v>
      </c>
      <c r="B166" t="s">
        <v>547</v>
      </c>
      <c r="C166" t="s">
        <v>548</v>
      </c>
      <c r="D166" t="s">
        <v>39</v>
      </c>
      <c r="E166">
        <v>62809</v>
      </c>
      <c r="F166" t="s">
        <v>650</v>
      </c>
      <c r="G166">
        <v>106289</v>
      </c>
      <c r="H166" t="s">
        <v>1189</v>
      </c>
      <c r="J166" t="s">
        <v>349</v>
      </c>
      <c r="K166" t="s">
        <v>651</v>
      </c>
      <c r="L166" t="s">
        <v>652</v>
      </c>
      <c r="M166" t="s">
        <v>45</v>
      </c>
      <c r="N166" t="s">
        <v>46</v>
      </c>
      <c r="P166">
        <v>10333</v>
      </c>
      <c r="Q166" t="s">
        <v>339</v>
      </c>
      <c r="R166">
        <v>21385</v>
      </c>
      <c r="S166" t="s">
        <v>1178</v>
      </c>
      <c r="T166" t="s">
        <v>340</v>
      </c>
      <c r="U166">
        <v>4</v>
      </c>
      <c r="V166" t="s">
        <v>341</v>
      </c>
      <c r="W166" t="s">
        <v>342</v>
      </c>
      <c r="X166" t="s">
        <v>343</v>
      </c>
      <c r="Y166">
        <v>170719</v>
      </c>
      <c r="Z166" t="s">
        <v>356</v>
      </c>
      <c r="AB166" t="s">
        <v>347</v>
      </c>
      <c r="AC166" t="s">
        <v>58</v>
      </c>
      <c r="AD166" t="s">
        <v>257</v>
      </c>
      <c r="AE166" s="4">
        <v>0.36</v>
      </c>
      <c r="AF166" t="s">
        <v>58</v>
      </c>
      <c r="AI166" t="s">
        <v>653</v>
      </c>
      <c r="AJ166">
        <v>0</v>
      </c>
    </row>
    <row r="167" spans="1:36" x14ac:dyDescent="0.2">
      <c r="A167">
        <v>5594</v>
      </c>
      <c r="B167" t="s">
        <v>547</v>
      </c>
      <c r="C167" t="s">
        <v>548</v>
      </c>
      <c r="D167" t="s">
        <v>39</v>
      </c>
      <c r="E167">
        <v>62809</v>
      </c>
      <c r="F167" t="s">
        <v>650</v>
      </c>
      <c r="G167">
        <v>106289</v>
      </c>
      <c r="H167" t="s">
        <v>1189</v>
      </c>
      <c r="J167" t="s">
        <v>349</v>
      </c>
      <c r="K167" t="s">
        <v>651</v>
      </c>
      <c r="L167" t="s">
        <v>652</v>
      </c>
      <c r="M167" t="s">
        <v>45</v>
      </c>
      <c r="N167" t="s">
        <v>46</v>
      </c>
      <c r="P167">
        <v>10333</v>
      </c>
      <c r="Q167" t="s">
        <v>339</v>
      </c>
      <c r="R167">
        <v>21385</v>
      </c>
      <c r="S167" t="s">
        <v>1178</v>
      </c>
      <c r="T167" t="s">
        <v>340</v>
      </c>
      <c r="U167">
        <v>4</v>
      </c>
      <c r="V167" t="s">
        <v>341</v>
      </c>
      <c r="W167" t="s">
        <v>342</v>
      </c>
      <c r="X167" t="s">
        <v>343</v>
      </c>
      <c r="Y167">
        <v>106288</v>
      </c>
      <c r="Z167" t="s">
        <v>389</v>
      </c>
      <c r="AB167" t="s">
        <v>347</v>
      </c>
      <c r="AC167" t="s">
        <v>56</v>
      </c>
      <c r="AD167" t="s">
        <v>257</v>
      </c>
      <c r="AE167" s="4">
        <v>0.27900000000000003</v>
      </c>
      <c r="AF167" t="s">
        <v>56</v>
      </c>
      <c r="AI167" t="s">
        <v>653</v>
      </c>
      <c r="AJ167">
        <v>0</v>
      </c>
    </row>
    <row r="168" spans="1:36" x14ac:dyDescent="0.2">
      <c r="A168">
        <v>5594</v>
      </c>
      <c r="B168" t="s">
        <v>547</v>
      </c>
      <c r="C168" t="s">
        <v>548</v>
      </c>
      <c r="D168" t="s">
        <v>39</v>
      </c>
      <c r="E168">
        <v>62809</v>
      </c>
      <c r="F168" t="s">
        <v>650</v>
      </c>
      <c r="G168">
        <v>106289</v>
      </c>
      <c r="H168" t="s">
        <v>1189</v>
      </c>
      <c r="J168" t="s">
        <v>349</v>
      </c>
      <c r="K168" t="s">
        <v>651</v>
      </c>
      <c r="L168" t="s">
        <v>652</v>
      </c>
      <c r="M168" t="s">
        <v>45</v>
      </c>
      <c r="N168" t="s">
        <v>46</v>
      </c>
      <c r="P168">
        <v>10333</v>
      </c>
      <c r="Q168" t="s">
        <v>339</v>
      </c>
      <c r="R168">
        <v>21385</v>
      </c>
      <c r="S168" t="s">
        <v>1178</v>
      </c>
      <c r="T168" t="s">
        <v>340</v>
      </c>
      <c r="U168">
        <v>4</v>
      </c>
      <c r="V168" t="s">
        <v>341</v>
      </c>
      <c r="W168" t="s">
        <v>342</v>
      </c>
      <c r="X168" t="s">
        <v>343</v>
      </c>
      <c r="Y168">
        <v>214525</v>
      </c>
      <c r="Z168" t="s">
        <v>655</v>
      </c>
      <c r="AB168" t="s">
        <v>347</v>
      </c>
      <c r="AC168" t="s">
        <v>56</v>
      </c>
      <c r="AD168" t="s">
        <v>257</v>
      </c>
      <c r="AE168" s="4">
        <v>0.26600000000000001</v>
      </c>
      <c r="AF168" t="s">
        <v>56</v>
      </c>
      <c r="AI168" t="s">
        <v>653</v>
      </c>
      <c r="AJ168">
        <v>0</v>
      </c>
    </row>
    <row r="169" spans="1:36" x14ac:dyDescent="0.2">
      <c r="A169">
        <v>5594</v>
      </c>
      <c r="B169" t="s">
        <v>547</v>
      </c>
      <c r="C169" t="s">
        <v>548</v>
      </c>
      <c r="D169" t="s">
        <v>39</v>
      </c>
      <c r="E169">
        <v>62809</v>
      </c>
      <c r="F169" t="s">
        <v>650</v>
      </c>
      <c r="G169">
        <v>106289</v>
      </c>
      <c r="H169" t="s">
        <v>1189</v>
      </c>
      <c r="J169" t="s">
        <v>349</v>
      </c>
      <c r="K169" t="s">
        <v>651</v>
      </c>
      <c r="L169" t="s">
        <v>652</v>
      </c>
      <c r="M169" t="s">
        <v>45</v>
      </c>
      <c r="N169" t="s">
        <v>46</v>
      </c>
      <c r="P169">
        <v>10333</v>
      </c>
      <c r="Q169" t="s">
        <v>339</v>
      </c>
      <c r="R169">
        <v>21385</v>
      </c>
      <c r="S169" t="s">
        <v>1178</v>
      </c>
      <c r="T169" t="s">
        <v>340</v>
      </c>
      <c r="U169">
        <v>4</v>
      </c>
      <c r="V169" t="s">
        <v>341</v>
      </c>
      <c r="W169" t="s">
        <v>342</v>
      </c>
      <c r="X169" t="s">
        <v>343</v>
      </c>
      <c r="Y169">
        <v>167947</v>
      </c>
      <c r="Z169" t="s">
        <v>120</v>
      </c>
      <c r="AB169" t="s">
        <v>332</v>
      </c>
      <c r="AC169" t="s">
        <v>56</v>
      </c>
      <c r="AD169" t="s">
        <v>257</v>
      </c>
      <c r="AE169" s="4">
        <v>0.45100000000000001</v>
      </c>
      <c r="AF169" t="s">
        <v>56</v>
      </c>
      <c r="AI169" t="s">
        <v>653</v>
      </c>
      <c r="AJ169">
        <v>0</v>
      </c>
    </row>
    <row r="170" spans="1:36" x14ac:dyDescent="0.2">
      <c r="A170">
        <v>5594</v>
      </c>
      <c r="B170" t="s">
        <v>547</v>
      </c>
      <c r="C170" t="s">
        <v>548</v>
      </c>
      <c r="D170" t="s">
        <v>39</v>
      </c>
      <c r="E170">
        <v>62809</v>
      </c>
      <c r="F170" t="s">
        <v>650</v>
      </c>
      <c r="G170">
        <v>106289</v>
      </c>
      <c r="H170" t="s">
        <v>1189</v>
      </c>
      <c r="J170" t="s">
        <v>349</v>
      </c>
      <c r="K170" t="s">
        <v>651</v>
      </c>
      <c r="L170" t="s">
        <v>652</v>
      </c>
      <c r="M170" t="s">
        <v>45</v>
      </c>
      <c r="N170" t="s">
        <v>46</v>
      </c>
      <c r="P170">
        <v>10333</v>
      </c>
      <c r="Q170" t="s">
        <v>339</v>
      </c>
      <c r="R170">
        <v>21385</v>
      </c>
      <c r="S170" t="s">
        <v>1178</v>
      </c>
      <c r="T170" t="s">
        <v>340</v>
      </c>
      <c r="U170">
        <v>4</v>
      </c>
      <c r="V170" t="s">
        <v>341</v>
      </c>
      <c r="W170" t="s">
        <v>342</v>
      </c>
      <c r="X170" t="s">
        <v>343</v>
      </c>
      <c r="Y170">
        <v>152362</v>
      </c>
      <c r="Z170" t="s">
        <v>59</v>
      </c>
      <c r="AB170" t="s">
        <v>344</v>
      </c>
      <c r="AC170" t="s">
        <v>56</v>
      </c>
      <c r="AD170" t="s">
        <v>257</v>
      </c>
      <c r="AE170" s="4">
        <v>0.63900000000000001</v>
      </c>
      <c r="AF170" t="s">
        <v>56</v>
      </c>
      <c r="AI170" t="s">
        <v>653</v>
      </c>
      <c r="AJ170">
        <v>0</v>
      </c>
    </row>
    <row r="171" spans="1:36" x14ac:dyDescent="0.2">
      <c r="A171">
        <v>5594</v>
      </c>
      <c r="B171" t="s">
        <v>547</v>
      </c>
      <c r="C171" t="s">
        <v>548</v>
      </c>
      <c r="D171" t="s">
        <v>39</v>
      </c>
      <c r="E171">
        <v>62809</v>
      </c>
      <c r="F171" t="s">
        <v>650</v>
      </c>
      <c r="G171">
        <v>106289</v>
      </c>
      <c r="H171" t="s">
        <v>1189</v>
      </c>
      <c r="J171" t="s">
        <v>349</v>
      </c>
      <c r="K171" t="s">
        <v>651</v>
      </c>
      <c r="L171" t="s">
        <v>652</v>
      </c>
      <c r="M171" t="s">
        <v>45</v>
      </c>
      <c r="N171" t="s">
        <v>46</v>
      </c>
      <c r="P171">
        <v>10333</v>
      </c>
      <c r="Q171" t="s">
        <v>339</v>
      </c>
      <c r="R171">
        <v>21385</v>
      </c>
      <c r="S171" t="s">
        <v>1178</v>
      </c>
      <c r="T171" t="s">
        <v>340</v>
      </c>
      <c r="U171">
        <v>4</v>
      </c>
      <c r="V171" t="s">
        <v>341</v>
      </c>
      <c r="W171" t="s">
        <v>342</v>
      </c>
      <c r="X171" t="s">
        <v>343</v>
      </c>
      <c r="Y171">
        <v>144258</v>
      </c>
      <c r="Z171" t="s">
        <v>345</v>
      </c>
      <c r="AB171" t="s">
        <v>346</v>
      </c>
      <c r="AC171" t="s">
        <v>56</v>
      </c>
      <c r="AD171" t="s">
        <v>257</v>
      </c>
      <c r="AE171" s="4">
        <v>0.625</v>
      </c>
      <c r="AF171" t="s">
        <v>56</v>
      </c>
      <c r="AI171" t="s">
        <v>653</v>
      </c>
      <c r="AJ171">
        <v>0</v>
      </c>
    </row>
    <row r="172" spans="1:36" x14ac:dyDescent="0.2">
      <c r="A172">
        <v>5594</v>
      </c>
      <c r="B172" t="s">
        <v>547</v>
      </c>
      <c r="C172" t="s">
        <v>548</v>
      </c>
      <c r="D172" t="s">
        <v>39</v>
      </c>
      <c r="E172">
        <v>62809</v>
      </c>
      <c r="F172" t="s">
        <v>650</v>
      </c>
      <c r="G172">
        <v>106289</v>
      </c>
      <c r="H172" t="s">
        <v>1189</v>
      </c>
      <c r="J172" t="s">
        <v>349</v>
      </c>
      <c r="K172" t="s">
        <v>651</v>
      </c>
      <c r="L172" t="s">
        <v>652</v>
      </c>
      <c r="M172" t="s">
        <v>45</v>
      </c>
      <c r="N172" t="s">
        <v>46</v>
      </c>
      <c r="P172">
        <v>10333</v>
      </c>
      <c r="Q172" t="s">
        <v>339</v>
      </c>
      <c r="R172">
        <v>21385</v>
      </c>
      <c r="S172" t="s">
        <v>1178</v>
      </c>
      <c r="T172" t="s">
        <v>340</v>
      </c>
      <c r="U172">
        <v>4</v>
      </c>
      <c r="V172" t="s">
        <v>341</v>
      </c>
      <c r="W172" t="s">
        <v>342</v>
      </c>
      <c r="X172" t="s">
        <v>343</v>
      </c>
      <c r="Y172">
        <v>133375</v>
      </c>
      <c r="Z172" t="s">
        <v>286</v>
      </c>
      <c r="AB172" t="s">
        <v>368</v>
      </c>
      <c r="AC172" t="s">
        <v>56</v>
      </c>
      <c r="AD172" t="s">
        <v>257</v>
      </c>
      <c r="AE172" s="4">
        <v>0.65800000000000003</v>
      </c>
      <c r="AF172" t="s">
        <v>58</v>
      </c>
      <c r="AI172" t="s">
        <v>653</v>
      </c>
      <c r="AJ172">
        <v>0</v>
      </c>
    </row>
    <row r="173" spans="1:36" x14ac:dyDescent="0.2">
      <c r="A173">
        <v>5594</v>
      </c>
      <c r="B173" t="s">
        <v>547</v>
      </c>
      <c r="C173" t="s">
        <v>548</v>
      </c>
      <c r="D173" t="s">
        <v>39</v>
      </c>
      <c r="E173">
        <v>62809</v>
      </c>
      <c r="F173" t="s">
        <v>650</v>
      </c>
      <c r="G173">
        <v>106289</v>
      </c>
      <c r="H173" t="s">
        <v>1189</v>
      </c>
      <c r="J173" t="s">
        <v>349</v>
      </c>
      <c r="K173" t="s">
        <v>651</v>
      </c>
      <c r="L173" t="s">
        <v>652</v>
      </c>
      <c r="M173" t="s">
        <v>45</v>
      </c>
      <c r="N173" t="s">
        <v>46</v>
      </c>
      <c r="P173">
        <v>10333</v>
      </c>
      <c r="Q173" t="s">
        <v>339</v>
      </c>
      <c r="R173">
        <v>21385</v>
      </c>
      <c r="S173" t="s">
        <v>1178</v>
      </c>
      <c r="T173" t="s">
        <v>340</v>
      </c>
      <c r="U173">
        <v>4</v>
      </c>
      <c r="V173" t="s">
        <v>341</v>
      </c>
      <c r="W173" t="s">
        <v>342</v>
      </c>
      <c r="X173" t="s">
        <v>343</v>
      </c>
      <c r="Y173">
        <v>177699</v>
      </c>
      <c r="Z173" t="s">
        <v>94</v>
      </c>
      <c r="AB173" t="s">
        <v>351</v>
      </c>
      <c r="AC173" t="s">
        <v>58</v>
      </c>
      <c r="AD173" t="s">
        <v>257</v>
      </c>
      <c r="AE173" s="4">
        <v>0.435</v>
      </c>
      <c r="AF173" t="s">
        <v>58</v>
      </c>
      <c r="AI173" t="s">
        <v>653</v>
      </c>
      <c r="AJ173">
        <v>0</v>
      </c>
    </row>
    <row r="174" spans="1:36" x14ac:dyDescent="0.2">
      <c r="A174">
        <v>5594</v>
      </c>
      <c r="B174" t="s">
        <v>547</v>
      </c>
      <c r="C174" t="s">
        <v>548</v>
      </c>
      <c r="D174" t="s">
        <v>39</v>
      </c>
      <c r="E174">
        <v>62810</v>
      </c>
      <c r="F174" t="s">
        <v>656</v>
      </c>
      <c r="G174">
        <v>215531</v>
      </c>
      <c r="H174" t="s">
        <v>389</v>
      </c>
      <c r="I174" t="s">
        <v>66</v>
      </c>
      <c r="J174" t="s">
        <v>654</v>
      </c>
      <c r="K174" t="s">
        <v>657</v>
      </c>
      <c r="L174" t="s">
        <v>658</v>
      </c>
      <c r="M174" t="s">
        <v>124</v>
      </c>
      <c r="N174" t="s">
        <v>46</v>
      </c>
      <c r="P174">
        <v>10333</v>
      </c>
      <c r="Q174" t="s">
        <v>339</v>
      </c>
      <c r="R174">
        <v>21385</v>
      </c>
      <c r="S174" t="s">
        <v>1178</v>
      </c>
      <c r="T174" t="s">
        <v>340</v>
      </c>
      <c r="U174">
        <v>4</v>
      </c>
      <c r="V174" t="s">
        <v>341</v>
      </c>
      <c r="W174" t="s">
        <v>342</v>
      </c>
      <c r="X174" t="s">
        <v>343</v>
      </c>
      <c r="Y174">
        <v>159598</v>
      </c>
      <c r="Z174" t="s">
        <v>286</v>
      </c>
      <c r="AB174" t="s">
        <v>347</v>
      </c>
      <c r="AC174" t="s">
        <v>58</v>
      </c>
      <c r="AD174" t="s">
        <v>257</v>
      </c>
      <c r="AE174" s="4">
        <v>0.42699999999999999</v>
      </c>
      <c r="AF174" t="s">
        <v>56</v>
      </c>
      <c r="AI174" t="s">
        <v>653</v>
      </c>
      <c r="AJ174">
        <v>0</v>
      </c>
    </row>
    <row r="175" spans="1:36" x14ac:dyDescent="0.2">
      <c r="A175">
        <v>5594</v>
      </c>
      <c r="B175" t="s">
        <v>547</v>
      </c>
      <c r="C175" t="s">
        <v>548</v>
      </c>
      <c r="D175" t="s">
        <v>39</v>
      </c>
      <c r="E175">
        <v>62810</v>
      </c>
      <c r="F175" t="s">
        <v>656</v>
      </c>
      <c r="G175">
        <v>215531</v>
      </c>
      <c r="H175" t="s">
        <v>389</v>
      </c>
      <c r="I175" t="s">
        <v>66</v>
      </c>
      <c r="J175" t="s">
        <v>654</v>
      </c>
      <c r="K175" t="s">
        <v>657</v>
      </c>
      <c r="L175" t="s">
        <v>658</v>
      </c>
      <c r="M175" t="s">
        <v>124</v>
      </c>
      <c r="N175" t="s">
        <v>46</v>
      </c>
      <c r="P175">
        <v>10333</v>
      </c>
      <c r="Q175" t="s">
        <v>339</v>
      </c>
      <c r="R175">
        <v>21385</v>
      </c>
      <c r="S175" t="s">
        <v>1178</v>
      </c>
      <c r="T175" t="s">
        <v>340</v>
      </c>
      <c r="U175">
        <v>4</v>
      </c>
      <c r="V175" t="s">
        <v>341</v>
      </c>
      <c r="W175" t="s">
        <v>342</v>
      </c>
      <c r="X175" t="s">
        <v>343</v>
      </c>
      <c r="Y175">
        <v>215531</v>
      </c>
      <c r="Z175" t="s">
        <v>389</v>
      </c>
      <c r="AA175" t="s">
        <v>66</v>
      </c>
      <c r="AB175" t="s">
        <v>654</v>
      </c>
      <c r="AC175" t="s">
        <v>56</v>
      </c>
      <c r="AD175" t="s">
        <v>257</v>
      </c>
      <c r="AE175" s="4">
        <v>0.37</v>
      </c>
      <c r="AF175" t="s">
        <v>56</v>
      </c>
      <c r="AI175" t="s">
        <v>653</v>
      </c>
      <c r="AJ175">
        <v>0</v>
      </c>
    </row>
    <row r="176" spans="1:36" x14ac:dyDescent="0.2">
      <c r="A176">
        <v>5594</v>
      </c>
      <c r="B176" t="s">
        <v>547</v>
      </c>
      <c r="C176" t="s">
        <v>548</v>
      </c>
      <c r="D176" t="s">
        <v>39</v>
      </c>
      <c r="E176">
        <v>62810</v>
      </c>
      <c r="F176" t="s">
        <v>656</v>
      </c>
      <c r="G176">
        <v>215531</v>
      </c>
      <c r="H176" t="s">
        <v>389</v>
      </c>
      <c r="I176" t="s">
        <v>66</v>
      </c>
      <c r="J176" t="s">
        <v>654</v>
      </c>
      <c r="K176" t="s">
        <v>657</v>
      </c>
      <c r="L176" t="s">
        <v>658</v>
      </c>
      <c r="M176" t="s">
        <v>124</v>
      </c>
      <c r="N176" t="s">
        <v>46</v>
      </c>
      <c r="P176">
        <v>10333</v>
      </c>
      <c r="Q176" t="s">
        <v>339</v>
      </c>
      <c r="R176">
        <v>21385</v>
      </c>
      <c r="S176" t="s">
        <v>1178</v>
      </c>
      <c r="T176" t="s">
        <v>340</v>
      </c>
      <c r="U176">
        <v>4</v>
      </c>
      <c r="V176" t="s">
        <v>341</v>
      </c>
      <c r="W176" t="s">
        <v>342</v>
      </c>
      <c r="X176" t="s">
        <v>343</v>
      </c>
      <c r="Y176">
        <v>208624</v>
      </c>
      <c r="Z176" t="s">
        <v>59</v>
      </c>
      <c r="AB176" t="s">
        <v>569</v>
      </c>
      <c r="AC176" t="s">
        <v>56</v>
      </c>
      <c r="AD176" t="s">
        <v>257</v>
      </c>
      <c r="AE176" s="4">
        <v>0.33</v>
      </c>
      <c r="AF176" t="s">
        <v>56</v>
      </c>
      <c r="AI176" t="s">
        <v>653</v>
      </c>
      <c r="AJ176">
        <v>0</v>
      </c>
    </row>
    <row r="177" spans="1:36" x14ac:dyDescent="0.2">
      <c r="A177">
        <v>5594</v>
      </c>
      <c r="B177" t="s">
        <v>547</v>
      </c>
      <c r="C177" t="s">
        <v>548</v>
      </c>
      <c r="D177" t="s">
        <v>39</v>
      </c>
      <c r="E177">
        <v>62810</v>
      </c>
      <c r="F177" t="s">
        <v>656</v>
      </c>
      <c r="G177">
        <v>215531</v>
      </c>
      <c r="H177" t="s">
        <v>389</v>
      </c>
      <c r="I177" t="s">
        <v>66</v>
      </c>
      <c r="J177" t="s">
        <v>654</v>
      </c>
      <c r="K177" t="s">
        <v>657</v>
      </c>
      <c r="L177" t="s">
        <v>658</v>
      </c>
      <c r="M177" t="s">
        <v>124</v>
      </c>
      <c r="N177" t="s">
        <v>46</v>
      </c>
      <c r="P177">
        <v>10333</v>
      </c>
      <c r="Q177" t="s">
        <v>339</v>
      </c>
      <c r="R177">
        <v>21385</v>
      </c>
      <c r="S177" t="s">
        <v>1178</v>
      </c>
      <c r="T177" t="s">
        <v>340</v>
      </c>
      <c r="U177">
        <v>4</v>
      </c>
      <c r="V177" t="s">
        <v>341</v>
      </c>
      <c r="W177" t="s">
        <v>342</v>
      </c>
      <c r="X177" t="s">
        <v>343</v>
      </c>
      <c r="Y177">
        <v>223713</v>
      </c>
      <c r="Z177" t="s">
        <v>659</v>
      </c>
      <c r="AA177" t="s">
        <v>150</v>
      </c>
      <c r="AB177" t="s">
        <v>660</v>
      </c>
      <c r="AC177" t="s">
        <v>56</v>
      </c>
      <c r="AD177" t="s">
        <v>257</v>
      </c>
      <c r="AE177" s="4">
        <v>0.28399999999999997</v>
      </c>
      <c r="AF177" t="s">
        <v>56</v>
      </c>
      <c r="AI177" t="s">
        <v>653</v>
      </c>
      <c r="AJ177">
        <v>0</v>
      </c>
    </row>
    <row r="178" spans="1:36" x14ac:dyDescent="0.2">
      <c r="A178">
        <v>5594</v>
      </c>
      <c r="B178" t="s">
        <v>547</v>
      </c>
      <c r="C178" t="s">
        <v>548</v>
      </c>
      <c r="D178" t="s">
        <v>39</v>
      </c>
      <c r="E178">
        <v>62810</v>
      </c>
      <c r="F178" t="s">
        <v>656</v>
      </c>
      <c r="G178">
        <v>215531</v>
      </c>
      <c r="H178" t="s">
        <v>389</v>
      </c>
      <c r="I178" t="s">
        <v>66</v>
      </c>
      <c r="J178" t="s">
        <v>654</v>
      </c>
      <c r="K178" t="s">
        <v>657</v>
      </c>
      <c r="L178" t="s">
        <v>658</v>
      </c>
      <c r="M178" t="s">
        <v>124</v>
      </c>
      <c r="N178" t="s">
        <v>46</v>
      </c>
      <c r="P178">
        <v>10333</v>
      </c>
      <c r="Q178" t="s">
        <v>339</v>
      </c>
      <c r="R178">
        <v>21385</v>
      </c>
      <c r="S178" t="s">
        <v>1178</v>
      </c>
      <c r="T178" t="s">
        <v>340</v>
      </c>
      <c r="U178">
        <v>4</v>
      </c>
      <c r="V178" t="s">
        <v>341</v>
      </c>
      <c r="W178" t="s">
        <v>342</v>
      </c>
      <c r="X178" t="s">
        <v>343</v>
      </c>
      <c r="Y178">
        <v>214525</v>
      </c>
      <c r="Z178" t="s">
        <v>655</v>
      </c>
      <c r="AB178" t="s">
        <v>347</v>
      </c>
      <c r="AC178" t="s">
        <v>58</v>
      </c>
      <c r="AD178" t="s">
        <v>257</v>
      </c>
      <c r="AE178" s="4">
        <v>0.26600000000000001</v>
      </c>
      <c r="AF178" t="s">
        <v>56</v>
      </c>
      <c r="AI178" t="s">
        <v>653</v>
      </c>
      <c r="AJ178">
        <v>0</v>
      </c>
    </row>
    <row r="179" spans="1:36" x14ac:dyDescent="0.2">
      <c r="A179">
        <v>5594</v>
      </c>
      <c r="B179" t="s">
        <v>547</v>
      </c>
      <c r="C179" t="s">
        <v>548</v>
      </c>
      <c r="D179" t="s">
        <v>39</v>
      </c>
      <c r="E179">
        <v>62810</v>
      </c>
      <c r="F179" t="s">
        <v>656</v>
      </c>
      <c r="G179">
        <v>215531</v>
      </c>
      <c r="H179" t="s">
        <v>389</v>
      </c>
      <c r="I179" t="s">
        <v>66</v>
      </c>
      <c r="J179" t="s">
        <v>654</v>
      </c>
      <c r="K179" t="s">
        <v>657</v>
      </c>
      <c r="L179" t="s">
        <v>658</v>
      </c>
      <c r="M179" t="s">
        <v>124</v>
      </c>
      <c r="N179" t="s">
        <v>46</v>
      </c>
      <c r="P179">
        <v>10333</v>
      </c>
      <c r="Q179" t="s">
        <v>339</v>
      </c>
      <c r="R179">
        <v>21385</v>
      </c>
      <c r="S179" t="s">
        <v>1178</v>
      </c>
      <c r="T179" t="s">
        <v>340</v>
      </c>
      <c r="U179">
        <v>4</v>
      </c>
      <c r="V179" t="s">
        <v>341</v>
      </c>
      <c r="W179" t="s">
        <v>342</v>
      </c>
      <c r="X179" t="s">
        <v>343</v>
      </c>
      <c r="Y179">
        <v>223712</v>
      </c>
      <c r="Z179" t="s">
        <v>207</v>
      </c>
      <c r="AB179" t="s">
        <v>348</v>
      </c>
      <c r="AC179" t="s">
        <v>56</v>
      </c>
      <c r="AD179" t="s">
        <v>257</v>
      </c>
      <c r="AE179" s="4">
        <v>0.47899999999999998</v>
      </c>
      <c r="AF179" t="s">
        <v>58</v>
      </c>
      <c r="AI179" t="s">
        <v>653</v>
      </c>
      <c r="AJ179">
        <v>0</v>
      </c>
    </row>
    <row r="180" spans="1:36" x14ac:dyDescent="0.2">
      <c r="A180">
        <v>5594</v>
      </c>
      <c r="B180" t="s">
        <v>547</v>
      </c>
      <c r="C180" t="s">
        <v>548</v>
      </c>
      <c r="D180" t="s">
        <v>39</v>
      </c>
      <c r="E180">
        <v>62810</v>
      </c>
      <c r="F180" t="s">
        <v>656</v>
      </c>
      <c r="G180">
        <v>215531</v>
      </c>
      <c r="H180" t="s">
        <v>389</v>
      </c>
      <c r="I180" t="s">
        <v>66</v>
      </c>
      <c r="J180" t="s">
        <v>654</v>
      </c>
      <c r="K180" t="s">
        <v>657</v>
      </c>
      <c r="L180" t="s">
        <v>658</v>
      </c>
      <c r="M180" t="s">
        <v>124</v>
      </c>
      <c r="N180" t="s">
        <v>46</v>
      </c>
      <c r="P180">
        <v>10333</v>
      </c>
      <c r="Q180" t="s">
        <v>339</v>
      </c>
      <c r="R180">
        <v>21385</v>
      </c>
      <c r="S180" t="s">
        <v>1178</v>
      </c>
      <c r="T180" t="s">
        <v>340</v>
      </c>
      <c r="U180">
        <v>4</v>
      </c>
      <c r="V180" t="s">
        <v>341</v>
      </c>
      <c r="W180" t="s">
        <v>342</v>
      </c>
      <c r="X180" t="s">
        <v>343</v>
      </c>
      <c r="Y180">
        <v>167947</v>
      </c>
      <c r="Z180" t="s">
        <v>120</v>
      </c>
      <c r="AB180" t="s">
        <v>332</v>
      </c>
      <c r="AC180" t="s">
        <v>56</v>
      </c>
      <c r="AD180" t="s">
        <v>257</v>
      </c>
      <c r="AE180" s="4">
        <v>0.45100000000000001</v>
      </c>
      <c r="AF180" t="s">
        <v>56</v>
      </c>
      <c r="AI180" t="s">
        <v>653</v>
      </c>
      <c r="AJ180">
        <v>0</v>
      </c>
    </row>
    <row r="181" spans="1:36" x14ac:dyDescent="0.2">
      <c r="A181">
        <v>5594</v>
      </c>
      <c r="B181" t="s">
        <v>547</v>
      </c>
      <c r="C181" t="s">
        <v>548</v>
      </c>
      <c r="D181" t="s">
        <v>39</v>
      </c>
      <c r="E181">
        <v>62810</v>
      </c>
      <c r="F181" t="s">
        <v>656</v>
      </c>
      <c r="G181">
        <v>215531</v>
      </c>
      <c r="H181" t="s">
        <v>389</v>
      </c>
      <c r="I181" t="s">
        <v>66</v>
      </c>
      <c r="J181" t="s">
        <v>654</v>
      </c>
      <c r="K181" t="s">
        <v>657</v>
      </c>
      <c r="L181" t="s">
        <v>658</v>
      </c>
      <c r="M181" t="s">
        <v>124</v>
      </c>
      <c r="N181" t="s">
        <v>46</v>
      </c>
      <c r="P181">
        <v>10333</v>
      </c>
      <c r="Q181" t="s">
        <v>339</v>
      </c>
      <c r="R181">
        <v>21385</v>
      </c>
      <c r="S181" t="s">
        <v>1178</v>
      </c>
      <c r="T181" t="s">
        <v>340</v>
      </c>
      <c r="U181">
        <v>4</v>
      </c>
      <c r="V181" t="s">
        <v>341</v>
      </c>
      <c r="W181" t="s">
        <v>342</v>
      </c>
      <c r="X181" t="s">
        <v>343</v>
      </c>
      <c r="Y181">
        <v>144258</v>
      </c>
      <c r="Z181" t="s">
        <v>345</v>
      </c>
      <c r="AB181" t="s">
        <v>346</v>
      </c>
      <c r="AC181" t="s">
        <v>56</v>
      </c>
      <c r="AD181" t="s">
        <v>257</v>
      </c>
      <c r="AE181" s="4">
        <v>0.625</v>
      </c>
      <c r="AF181" t="s">
        <v>56</v>
      </c>
      <c r="AI181" t="s">
        <v>653</v>
      </c>
      <c r="AJ181">
        <v>0</v>
      </c>
    </row>
    <row r="182" spans="1:36" x14ac:dyDescent="0.2">
      <c r="A182">
        <v>5594</v>
      </c>
      <c r="B182" t="s">
        <v>547</v>
      </c>
      <c r="C182" t="s">
        <v>548</v>
      </c>
      <c r="D182" t="s">
        <v>39</v>
      </c>
      <c r="E182">
        <v>62810</v>
      </c>
      <c r="F182" t="s">
        <v>656</v>
      </c>
      <c r="G182">
        <v>215531</v>
      </c>
      <c r="H182" t="s">
        <v>389</v>
      </c>
      <c r="I182" t="s">
        <v>66</v>
      </c>
      <c r="J182" t="s">
        <v>654</v>
      </c>
      <c r="K182" t="s">
        <v>657</v>
      </c>
      <c r="L182" t="s">
        <v>658</v>
      </c>
      <c r="M182" t="s">
        <v>124</v>
      </c>
      <c r="N182" t="s">
        <v>46</v>
      </c>
      <c r="P182">
        <v>10333</v>
      </c>
      <c r="Q182" t="s">
        <v>339</v>
      </c>
      <c r="R182">
        <v>21385</v>
      </c>
      <c r="S182" t="s">
        <v>1178</v>
      </c>
      <c r="T182" t="s">
        <v>340</v>
      </c>
      <c r="U182">
        <v>4</v>
      </c>
      <c r="V182" t="s">
        <v>341</v>
      </c>
      <c r="W182" t="s">
        <v>342</v>
      </c>
      <c r="X182" t="s">
        <v>343</v>
      </c>
      <c r="Y182">
        <v>152362</v>
      </c>
      <c r="Z182" t="s">
        <v>59</v>
      </c>
      <c r="AB182" t="s">
        <v>344</v>
      </c>
      <c r="AC182" t="s">
        <v>56</v>
      </c>
      <c r="AD182" t="s">
        <v>257</v>
      </c>
      <c r="AE182" s="4">
        <v>0.63900000000000001</v>
      </c>
      <c r="AF182" t="s">
        <v>56</v>
      </c>
      <c r="AI182" t="s">
        <v>653</v>
      </c>
      <c r="AJ182">
        <v>0</v>
      </c>
    </row>
    <row r="183" spans="1:36" x14ac:dyDescent="0.2">
      <c r="A183">
        <v>5594</v>
      </c>
      <c r="B183" t="s">
        <v>547</v>
      </c>
      <c r="C183" t="s">
        <v>548</v>
      </c>
      <c r="D183" t="s">
        <v>39</v>
      </c>
      <c r="E183">
        <v>62810</v>
      </c>
      <c r="F183" t="s">
        <v>656</v>
      </c>
      <c r="G183">
        <v>215531</v>
      </c>
      <c r="H183" t="s">
        <v>389</v>
      </c>
      <c r="I183" t="s">
        <v>66</v>
      </c>
      <c r="J183" t="s">
        <v>654</v>
      </c>
      <c r="K183" t="s">
        <v>657</v>
      </c>
      <c r="L183" t="s">
        <v>658</v>
      </c>
      <c r="M183" t="s">
        <v>124</v>
      </c>
      <c r="N183" t="s">
        <v>46</v>
      </c>
      <c r="P183">
        <v>10333</v>
      </c>
      <c r="Q183" t="s">
        <v>339</v>
      </c>
      <c r="R183">
        <v>21385</v>
      </c>
      <c r="S183" t="s">
        <v>1178</v>
      </c>
      <c r="T183" t="s">
        <v>340</v>
      </c>
      <c r="U183">
        <v>4</v>
      </c>
      <c r="V183" t="s">
        <v>341</v>
      </c>
      <c r="W183" t="s">
        <v>342</v>
      </c>
      <c r="X183" t="s">
        <v>343</v>
      </c>
      <c r="Y183">
        <v>105997</v>
      </c>
      <c r="Z183" t="s">
        <v>350</v>
      </c>
      <c r="AB183" t="s">
        <v>332</v>
      </c>
      <c r="AC183" t="s">
        <v>58</v>
      </c>
      <c r="AD183" t="s">
        <v>257</v>
      </c>
      <c r="AE183" s="4">
        <v>1.2509999999999999</v>
      </c>
      <c r="AF183" t="s">
        <v>56</v>
      </c>
      <c r="AI183" t="s">
        <v>653</v>
      </c>
      <c r="AJ183">
        <v>0</v>
      </c>
    </row>
    <row r="184" spans="1:36" x14ac:dyDescent="0.2">
      <c r="A184">
        <v>5597</v>
      </c>
      <c r="B184" t="s">
        <v>919</v>
      </c>
      <c r="C184" t="s">
        <v>920</v>
      </c>
      <c r="D184" t="s">
        <v>39</v>
      </c>
      <c r="E184">
        <v>62951</v>
      </c>
      <c r="F184" t="s">
        <v>963</v>
      </c>
      <c r="G184">
        <v>140706</v>
      </c>
      <c r="H184" t="s">
        <v>173</v>
      </c>
      <c r="J184" t="s">
        <v>964</v>
      </c>
      <c r="K184" t="s">
        <v>965</v>
      </c>
      <c r="L184" t="s">
        <v>966</v>
      </c>
      <c r="M184" t="s">
        <v>45</v>
      </c>
      <c r="N184" t="s">
        <v>46</v>
      </c>
      <c r="O184" t="s">
        <v>110</v>
      </c>
      <c r="P184">
        <v>10333</v>
      </c>
      <c r="Q184" t="s">
        <v>339</v>
      </c>
      <c r="R184">
        <v>21385</v>
      </c>
      <c r="S184" t="s">
        <v>1178</v>
      </c>
      <c r="T184" t="s">
        <v>340</v>
      </c>
      <c r="U184">
        <v>4</v>
      </c>
      <c r="V184" t="s">
        <v>341</v>
      </c>
      <c r="W184" t="s">
        <v>342</v>
      </c>
      <c r="X184" t="s">
        <v>343</v>
      </c>
      <c r="Y184">
        <v>177699</v>
      </c>
      <c r="Z184" t="s">
        <v>94</v>
      </c>
      <c r="AB184" t="s">
        <v>351</v>
      </c>
      <c r="AC184" t="s">
        <v>56</v>
      </c>
      <c r="AD184" t="s">
        <v>855</v>
      </c>
      <c r="AE184" s="4">
        <v>3.07</v>
      </c>
      <c r="AF184" t="s">
        <v>56</v>
      </c>
      <c r="AH184" t="s">
        <v>221</v>
      </c>
      <c r="AI184" t="s">
        <v>221</v>
      </c>
      <c r="AJ184">
        <v>0</v>
      </c>
    </row>
    <row r="185" spans="1:36" x14ac:dyDescent="0.2">
      <c r="A185">
        <v>5597</v>
      </c>
      <c r="B185" t="s">
        <v>919</v>
      </c>
      <c r="C185" t="s">
        <v>920</v>
      </c>
      <c r="D185" t="s">
        <v>39</v>
      </c>
      <c r="E185">
        <v>62951</v>
      </c>
      <c r="F185" t="s">
        <v>963</v>
      </c>
      <c r="G185">
        <v>140706</v>
      </c>
      <c r="H185" t="s">
        <v>173</v>
      </c>
      <c r="J185" t="s">
        <v>964</v>
      </c>
      <c r="K185" t="s">
        <v>965</v>
      </c>
      <c r="L185" t="s">
        <v>966</v>
      </c>
      <c r="M185" t="s">
        <v>45</v>
      </c>
      <c r="N185" t="s">
        <v>46</v>
      </c>
      <c r="O185" t="s">
        <v>110</v>
      </c>
      <c r="P185">
        <v>10333</v>
      </c>
      <c r="Q185" t="s">
        <v>339</v>
      </c>
      <c r="R185">
        <v>21385</v>
      </c>
      <c r="S185" t="s">
        <v>1178</v>
      </c>
      <c r="T185" t="s">
        <v>340</v>
      </c>
      <c r="U185">
        <v>4</v>
      </c>
      <c r="V185" t="s">
        <v>341</v>
      </c>
      <c r="W185" t="s">
        <v>342</v>
      </c>
      <c r="X185" t="s">
        <v>343</v>
      </c>
      <c r="Y185">
        <v>159598</v>
      </c>
      <c r="Z185" t="s">
        <v>286</v>
      </c>
      <c r="AB185" t="s">
        <v>347</v>
      </c>
      <c r="AC185" t="s">
        <v>58</v>
      </c>
      <c r="AD185" t="s">
        <v>855</v>
      </c>
      <c r="AE185" s="4">
        <v>2.831</v>
      </c>
      <c r="AF185" t="s">
        <v>56</v>
      </c>
      <c r="AH185" t="s">
        <v>221</v>
      </c>
      <c r="AI185" t="s">
        <v>221</v>
      </c>
      <c r="AJ185">
        <v>0</v>
      </c>
    </row>
    <row r="186" spans="1:36" x14ac:dyDescent="0.2">
      <c r="A186">
        <v>5597</v>
      </c>
      <c r="B186" t="s">
        <v>919</v>
      </c>
      <c r="C186" t="s">
        <v>920</v>
      </c>
      <c r="D186" t="s">
        <v>39</v>
      </c>
      <c r="E186">
        <v>62951</v>
      </c>
      <c r="F186" t="s">
        <v>963</v>
      </c>
      <c r="G186">
        <v>140706</v>
      </c>
      <c r="H186" t="s">
        <v>173</v>
      </c>
      <c r="J186" t="s">
        <v>964</v>
      </c>
      <c r="K186" t="s">
        <v>965</v>
      </c>
      <c r="L186" t="s">
        <v>966</v>
      </c>
      <c r="M186" t="s">
        <v>45</v>
      </c>
      <c r="N186" t="s">
        <v>46</v>
      </c>
      <c r="O186" t="s">
        <v>110</v>
      </c>
      <c r="P186">
        <v>10333</v>
      </c>
      <c r="Q186" t="s">
        <v>339</v>
      </c>
      <c r="R186">
        <v>21385</v>
      </c>
      <c r="S186" t="s">
        <v>1178</v>
      </c>
      <c r="T186" t="s">
        <v>340</v>
      </c>
      <c r="U186">
        <v>4</v>
      </c>
      <c r="V186" t="s">
        <v>341</v>
      </c>
      <c r="W186" t="s">
        <v>342</v>
      </c>
      <c r="X186" t="s">
        <v>343</v>
      </c>
      <c r="Y186">
        <v>170719</v>
      </c>
      <c r="Z186" t="s">
        <v>356</v>
      </c>
      <c r="AB186" t="s">
        <v>347</v>
      </c>
      <c r="AC186" t="s">
        <v>56</v>
      </c>
      <c r="AD186" t="s">
        <v>855</v>
      </c>
      <c r="AE186" s="4">
        <v>2.0619999999999998</v>
      </c>
      <c r="AF186" t="s">
        <v>56</v>
      </c>
      <c r="AH186" t="s">
        <v>221</v>
      </c>
      <c r="AI186" t="s">
        <v>221</v>
      </c>
      <c r="AJ186">
        <v>0</v>
      </c>
    </row>
    <row r="187" spans="1:36" x14ac:dyDescent="0.2">
      <c r="A187">
        <v>5597</v>
      </c>
      <c r="B187" t="s">
        <v>919</v>
      </c>
      <c r="C187" t="s">
        <v>920</v>
      </c>
      <c r="D187" t="s">
        <v>39</v>
      </c>
      <c r="E187">
        <v>62951</v>
      </c>
      <c r="F187" t="s">
        <v>963</v>
      </c>
      <c r="G187">
        <v>140706</v>
      </c>
      <c r="H187" t="s">
        <v>173</v>
      </c>
      <c r="J187" t="s">
        <v>964</v>
      </c>
      <c r="K187" t="s">
        <v>965</v>
      </c>
      <c r="L187" t="s">
        <v>966</v>
      </c>
      <c r="M187" t="s">
        <v>45</v>
      </c>
      <c r="N187" t="s">
        <v>46</v>
      </c>
      <c r="O187" t="s">
        <v>110</v>
      </c>
      <c r="P187">
        <v>10333</v>
      </c>
      <c r="Q187" t="s">
        <v>339</v>
      </c>
      <c r="R187">
        <v>21385</v>
      </c>
      <c r="S187" t="s">
        <v>1178</v>
      </c>
      <c r="T187" t="s">
        <v>340</v>
      </c>
      <c r="U187">
        <v>4</v>
      </c>
      <c r="V187" t="s">
        <v>341</v>
      </c>
      <c r="W187" t="s">
        <v>342</v>
      </c>
      <c r="X187" t="s">
        <v>343</v>
      </c>
      <c r="Y187">
        <v>223712</v>
      </c>
      <c r="Z187" t="s">
        <v>207</v>
      </c>
      <c r="AB187" t="s">
        <v>348</v>
      </c>
      <c r="AC187" t="s">
        <v>58</v>
      </c>
      <c r="AD187" t="s">
        <v>855</v>
      </c>
      <c r="AE187" s="4">
        <v>1.7609999999999999</v>
      </c>
      <c r="AF187" t="s">
        <v>56</v>
      </c>
      <c r="AH187" t="s">
        <v>221</v>
      </c>
      <c r="AI187" t="s">
        <v>221</v>
      </c>
      <c r="AJ187">
        <v>0</v>
      </c>
    </row>
    <row r="188" spans="1:36" x14ac:dyDescent="0.2">
      <c r="A188">
        <v>5597</v>
      </c>
      <c r="B188" t="s">
        <v>919</v>
      </c>
      <c r="C188" t="s">
        <v>920</v>
      </c>
      <c r="D188" t="s">
        <v>39</v>
      </c>
      <c r="E188">
        <v>62951</v>
      </c>
      <c r="F188" t="s">
        <v>963</v>
      </c>
      <c r="G188">
        <v>140706</v>
      </c>
      <c r="H188" t="s">
        <v>173</v>
      </c>
      <c r="J188" t="s">
        <v>964</v>
      </c>
      <c r="K188" t="s">
        <v>965</v>
      </c>
      <c r="L188" t="s">
        <v>966</v>
      </c>
      <c r="M188" t="s">
        <v>45</v>
      </c>
      <c r="N188" t="s">
        <v>46</v>
      </c>
      <c r="O188" t="s">
        <v>110</v>
      </c>
      <c r="P188">
        <v>10333</v>
      </c>
      <c r="Q188" t="s">
        <v>339</v>
      </c>
      <c r="R188">
        <v>21385</v>
      </c>
      <c r="S188" t="s">
        <v>1178</v>
      </c>
      <c r="T188" t="s">
        <v>340</v>
      </c>
      <c r="U188">
        <v>4</v>
      </c>
      <c r="V188" t="s">
        <v>341</v>
      </c>
      <c r="W188" t="s">
        <v>342</v>
      </c>
      <c r="X188" t="s">
        <v>343</v>
      </c>
      <c r="Y188">
        <v>208624</v>
      </c>
      <c r="Z188" t="s">
        <v>59</v>
      </c>
      <c r="AB188" t="s">
        <v>569</v>
      </c>
      <c r="AC188" t="s">
        <v>58</v>
      </c>
      <c r="AD188" t="s">
        <v>855</v>
      </c>
      <c r="AE188" s="4">
        <v>1.569</v>
      </c>
      <c r="AF188" t="s">
        <v>58</v>
      </c>
      <c r="AH188" t="s">
        <v>221</v>
      </c>
      <c r="AI188" t="s">
        <v>221</v>
      </c>
      <c r="AJ188">
        <v>0</v>
      </c>
    </row>
    <row r="189" spans="1:36" x14ac:dyDescent="0.2">
      <c r="A189">
        <v>5597</v>
      </c>
      <c r="B189" t="s">
        <v>919</v>
      </c>
      <c r="C189" t="s">
        <v>920</v>
      </c>
      <c r="D189" t="s">
        <v>39</v>
      </c>
      <c r="E189">
        <v>62951</v>
      </c>
      <c r="F189" t="s">
        <v>963</v>
      </c>
      <c r="G189">
        <v>140706</v>
      </c>
      <c r="H189" t="s">
        <v>173</v>
      </c>
      <c r="J189" t="s">
        <v>964</v>
      </c>
      <c r="K189" t="s">
        <v>965</v>
      </c>
      <c r="L189" t="s">
        <v>966</v>
      </c>
      <c r="M189" t="s">
        <v>45</v>
      </c>
      <c r="N189" t="s">
        <v>46</v>
      </c>
      <c r="O189" t="s">
        <v>110</v>
      </c>
      <c r="P189">
        <v>10333</v>
      </c>
      <c r="Q189" t="s">
        <v>339</v>
      </c>
      <c r="R189">
        <v>21385</v>
      </c>
      <c r="S189" t="s">
        <v>1178</v>
      </c>
      <c r="T189" t="s">
        <v>340</v>
      </c>
      <c r="U189">
        <v>4</v>
      </c>
      <c r="V189" t="s">
        <v>341</v>
      </c>
      <c r="W189" t="s">
        <v>342</v>
      </c>
      <c r="X189" t="s">
        <v>343</v>
      </c>
      <c r="Y189">
        <v>140706</v>
      </c>
      <c r="Z189" t="s">
        <v>173</v>
      </c>
      <c r="AB189" t="s">
        <v>964</v>
      </c>
      <c r="AC189" t="s">
        <v>56</v>
      </c>
      <c r="AD189" t="s">
        <v>855</v>
      </c>
      <c r="AE189" s="4">
        <v>1.472</v>
      </c>
      <c r="AF189" t="s">
        <v>56</v>
      </c>
      <c r="AH189" t="s">
        <v>221</v>
      </c>
      <c r="AI189" t="s">
        <v>221</v>
      </c>
      <c r="AJ189">
        <v>0</v>
      </c>
    </row>
    <row r="190" spans="1:36" x14ac:dyDescent="0.2">
      <c r="A190">
        <v>5598</v>
      </c>
      <c r="B190" t="s">
        <v>1023</v>
      </c>
      <c r="C190" t="s">
        <v>1024</v>
      </c>
      <c r="D190" t="s">
        <v>39</v>
      </c>
      <c r="E190">
        <v>62928</v>
      </c>
      <c r="F190" t="s">
        <v>1080</v>
      </c>
      <c r="G190">
        <v>129253</v>
      </c>
      <c r="H190" t="s">
        <v>116</v>
      </c>
      <c r="J190" t="s">
        <v>1081</v>
      </c>
      <c r="K190" t="s">
        <v>1082</v>
      </c>
      <c r="L190" t="s">
        <v>1083</v>
      </c>
      <c r="M190" t="s">
        <v>82</v>
      </c>
      <c r="N190" t="s">
        <v>46</v>
      </c>
      <c r="O190" t="s">
        <v>110</v>
      </c>
      <c r="P190">
        <v>10333</v>
      </c>
      <c r="Q190" t="s">
        <v>339</v>
      </c>
      <c r="R190">
        <v>21385</v>
      </c>
      <c r="S190" t="s">
        <v>1178</v>
      </c>
      <c r="T190" t="s">
        <v>340</v>
      </c>
      <c r="U190">
        <v>4</v>
      </c>
      <c r="V190" t="s">
        <v>341</v>
      </c>
      <c r="W190" t="s">
        <v>342</v>
      </c>
      <c r="X190" t="s">
        <v>343</v>
      </c>
      <c r="Y190">
        <v>159598</v>
      </c>
      <c r="Z190" t="s">
        <v>286</v>
      </c>
      <c r="AB190" t="s">
        <v>347</v>
      </c>
      <c r="AC190" t="s">
        <v>58</v>
      </c>
      <c r="AD190" t="s">
        <v>855</v>
      </c>
      <c r="AE190" s="4">
        <v>2.831</v>
      </c>
      <c r="AF190" t="s">
        <v>56</v>
      </c>
      <c r="AH190" t="s">
        <v>221</v>
      </c>
      <c r="AI190" t="s">
        <v>221</v>
      </c>
      <c r="AJ190">
        <v>0</v>
      </c>
    </row>
    <row r="191" spans="1:36" x14ac:dyDescent="0.2">
      <c r="A191">
        <v>5598</v>
      </c>
      <c r="B191" t="s">
        <v>1023</v>
      </c>
      <c r="C191" t="s">
        <v>1024</v>
      </c>
      <c r="D191" t="s">
        <v>39</v>
      </c>
      <c r="E191">
        <v>62928</v>
      </c>
      <c r="F191" t="s">
        <v>1080</v>
      </c>
      <c r="G191">
        <v>129253</v>
      </c>
      <c r="H191" t="s">
        <v>116</v>
      </c>
      <c r="J191" t="s">
        <v>1081</v>
      </c>
      <c r="K191" t="s">
        <v>1082</v>
      </c>
      <c r="L191" t="s">
        <v>1083</v>
      </c>
      <c r="M191" t="s">
        <v>82</v>
      </c>
      <c r="N191" t="s">
        <v>46</v>
      </c>
      <c r="O191" t="s">
        <v>110</v>
      </c>
      <c r="P191">
        <v>10333</v>
      </c>
      <c r="Q191" t="s">
        <v>339</v>
      </c>
      <c r="R191">
        <v>21385</v>
      </c>
      <c r="S191" t="s">
        <v>1178</v>
      </c>
      <c r="T191" t="s">
        <v>340</v>
      </c>
      <c r="U191">
        <v>4</v>
      </c>
      <c r="V191" t="s">
        <v>341</v>
      </c>
      <c r="W191" t="s">
        <v>342</v>
      </c>
      <c r="X191" t="s">
        <v>343</v>
      </c>
      <c r="Y191">
        <v>126723</v>
      </c>
      <c r="Z191" t="s">
        <v>83</v>
      </c>
      <c r="AB191" t="s">
        <v>285</v>
      </c>
      <c r="AC191" t="s">
        <v>58</v>
      </c>
      <c r="AD191" t="s">
        <v>855</v>
      </c>
      <c r="AE191" s="4">
        <v>2.4540000000000002</v>
      </c>
      <c r="AF191" t="s">
        <v>56</v>
      </c>
      <c r="AH191" t="s">
        <v>221</v>
      </c>
      <c r="AI191" t="s">
        <v>221</v>
      </c>
      <c r="AJ191">
        <v>0</v>
      </c>
    </row>
    <row r="192" spans="1:36" x14ac:dyDescent="0.2">
      <c r="A192">
        <v>5598</v>
      </c>
      <c r="B192" t="s">
        <v>1023</v>
      </c>
      <c r="C192" t="s">
        <v>1024</v>
      </c>
      <c r="D192" t="s">
        <v>39</v>
      </c>
      <c r="E192">
        <v>62928</v>
      </c>
      <c r="F192" t="s">
        <v>1080</v>
      </c>
      <c r="G192">
        <v>129253</v>
      </c>
      <c r="H192" t="s">
        <v>116</v>
      </c>
      <c r="J192" t="s">
        <v>1081</v>
      </c>
      <c r="K192" t="s">
        <v>1082</v>
      </c>
      <c r="L192" t="s">
        <v>1083</v>
      </c>
      <c r="M192" t="s">
        <v>82</v>
      </c>
      <c r="N192" t="s">
        <v>46</v>
      </c>
      <c r="O192" t="s">
        <v>110</v>
      </c>
      <c r="P192">
        <v>10333</v>
      </c>
      <c r="Q192" t="s">
        <v>339</v>
      </c>
      <c r="R192">
        <v>21385</v>
      </c>
      <c r="S192" t="s">
        <v>1178</v>
      </c>
      <c r="T192" t="s">
        <v>340</v>
      </c>
      <c r="U192">
        <v>4</v>
      </c>
      <c r="V192" t="s">
        <v>341</v>
      </c>
      <c r="W192" t="s">
        <v>342</v>
      </c>
      <c r="X192" t="s">
        <v>343</v>
      </c>
      <c r="Y192">
        <v>140706</v>
      </c>
      <c r="Z192" t="s">
        <v>173</v>
      </c>
      <c r="AB192" t="s">
        <v>964</v>
      </c>
      <c r="AC192" t="s">
        <v>58</v>
      </c>
      <c r="AD192" t="s">
        <v>855</v>
      </c>
      <c r="AE192" s="4">
        <v>1.472</v>
      </c>
      <c r="AF192" t="s">
        <v>56</v>
      </c>
      <c r="AH192" t="s">
        <v>221</v>
      </c>
      <c r="AI192" t="s">
        <v>221</v>
      </c>
      <c r="AJ192">
        <v>0</v>
      </c>
    </row>
    <row r="193" spans="1:36" x14ac:dyDescent="0.2">
      <c r="A193">
        <v>5598</v>
      </c>
      <c r="B193" t="s">
        <v>1023</v>
      </c>
      <c r="C193" t="s">
        <v>1024</v>
      </c>
      <c r="D193" t="s">
        <v>39</v>
      </c>
      <c r="E193">
        <v>62928</v>
      </c>
      <c r="F193" t="s">
        <v>1080</v>
      </c>
      <c r="G193">
        <v>129253</v>
      </c>
      <c r="H193" t="s">
        <v>116</v>
      </c>
      <c r="J193" t="s">
        <v>1081</v>
      </c>
      <c r="K193" t="s">
        <v>1082</v>
      </c>
      <c r="L193" t="s">
        <v>1083</v>
      </c>
      <c r="M193" t="s">
        <v>82</v>
      </c>
      <c r="N193" t="s">
        <v>46</v>
      </c>
      <c r="O193" t="s">
        <v>110</v>
      </c>
      <c r="P193">
        <v>10333</v>
      </c>
      <c r="Q193" t="s">
        <v>339</v>
      </c>
      <c r="R193">
        <v>21385</v>
      </c>
      <c r="S193" t="s">
        <v>1178</v>
      </c>
      <c r="T193" t="s">
        <v>340</v>
      </c>
      <c r="U193">
        <v>4</v>
      </c>
      <c r="V193" t="s">
        <v>341</v>
      </c>
      <c r="W193" t="s">
        <v>342</v>
      </c>
      <c r="X193" t="s">
        <v>343</v>
      </c>
      <c r="Y193">
        <v>246324</v>
      </c>
      <c r="Z193" t="s">
        <v>1084</v>
      </c>
      <c r="AB193" t="s">
        <v>346</v>
      </c>
      <c r="AC193" t="s">
        <v>56</v>
      </c>
      <c r="AD193" t="s">
        <v>855</v>
      </c>
      <c r="AE193" s="4">
        <v>1.462</v>
      </c>
      <c r="AF193" t="s">
        <v>56</v>
      </c>
      <c r="AH193" t="s">
        <v>221</v>
      </c>
      <c r="AI193" t="s">
        <v>221</v>
      </c>
      <c r="AJ193">
        <v>0</v>
      </c>
    </row>
    <row r="194" spans="1:36" x14ac:dyDescent="0.2">
      <c r="A194">
        <v>5598</v>
      </c>
      <c r="B194" t="s">
        <v>1023</v>
      </c>
      <c r="C194" t="s">
        <v>1024</v>
      </c>
      <c r="D194" t="s">
        <v>39</v>
      </c>
      <c r="E194">
        <v>62928</v>
      </c>
      <c r="F194" t="s">
        <v>1080</v>
      </c>
      <c r="G194">
        <v>129253</v>
      </c>
      <c r="H194" t="s">
        <v>116</v>
      </c>
      <c r="J194" t="s">
        <v>1081</v>
      </c>
      <c r="K194" t="s">
        <v>1082</v>
      </c>
      <c r="L194" t="s">
        <v>1083</v>
      </c>
      <c r="M194" t="s">
        <v>82</v>
      </c>
      <c r="N194" t="s">
        <v>46</v>
      </c>
      <c r="O194" t="s">
        <v>110</v>
      </c>
      <c r="P194">
        <v>10333</v>
      </c>
      <c r="Q194" t="s">
        <v>339</v>
      </c>
      <c r="R194">
        <v>21385</v>
      </c>
      <c r="S194" t="s">
        <v>1178</v>
      </c>
      <c r="T194" t="s">
        <v>340</v>
      </c>
      <c r="U194">
        <v>4</v>
      </c>
      <c r="V194" t="s">
        <v>341</v>
      </c>
      <c r="W194" t="s">
        <v>342</v>
      </c>
      <c r="X194" t="s">
        <v>343</v>
      </c>
      <c r="Y194">
        <v>129253</v>
      </c>
      <c r="Z194" t="s">
        <v>116</v>
      </c>
      <c r="AB194" t="s">
        <v>1081</v>
      </c>
      <c r="AC194" t="s">
        <v>56</v>
      </c>
      <c r="AD194" t="s">
        <v>855</v>
      </c>
      <c r="AE194" s="4">
        <v>1.119</v>
      </c>
      <c r="AF194" t="s">
        <v>56</v>
      </c>
      <c r="AH194" t="s">
        <v>221</v>
      </c>
      <c r="AI194" t="s">
        <v>221</v>
      </c>
      <c r="AJ194">
        <v>0</v>
      </c>
    </row>
    <row r="195" spans="1:36" x14ac:dyDescent="0.2">
      <c r="A195">
        <v>5598</v>
      </c>
      <c r="B195" t="s">
        <v>1023</v>
      </c>
      <c r="C195" t="s">
        <v>1024</v>
      </c>
      <c r="D195" t="s">
        <v>39</v>
      </c>
      <c r="E195">
        <v>62928</v>
      </c>
      <c r="F195" t="s">
        <v>1080</v>
      </c>
      <c r="G195">
        <v>129253</v>
      </c>
      <c r="H195" t="s">
        <v>116</v>
      </c>
      <c r="J195" t="s">
        <v>1081</v>
      </c>
      <c r="K195" t="s">
        <v>1082</v>
      </c>
      <c r="L195" t="s">
        <v>1083</v>
      </c>
      <c r="M195" t="s">
        <v>82</v>
      </c>
      <c r="N195" t="s">
        <v>46</v>
      </c>
      <c r="O195" t="s">
        <v>110</v>
      </c>
      <c r="P195">
        <v>10333</v>
      </c>
      <c r="Q195" t="s">
        <v>339</v>
      </c>
      <c r="R195">
        <v>21385</v>
      </c>
      <c r="S195" t="s">
        <v>1178</v>
      </c>
      <c r="T195" t="s">
        <v>340</v>
      </c>
      <c r="U195">
        <v>4</v>
      </c>
      <c r="V195" t="s">
        <v>341</v>
      </c>
      <c r="W195" t="s">
        <v>342</v>
      </c>
      <c r="X195" t="s">
        <v>343</v>
      </c>
      <c r="Y195">
        <v>273387</v>
      </c>
      <c r="Z195" t="s">
        <v>143</v>
      </c>
      <c r="AA195" t="s">
        <v>66</v>
      </c>
      <c r="AB195" t="s">
        <v>1085</v>
      </c>
      <c r="AC195" t="s">
        <v>56</v>
      </c>
      <c r="AD195" t="s">
        <v>855</v>
      </c>
      <c r="AE195" s="4">
        <v>1.25</v>
      </c>
      <c r="AF195" t="s">
        <v>58</v>
      </c>
      <c r="AH195" t="s">
        <v>221</v>
      </c>
      <c r="AI195" t="s">
        <v>221</v>
      </c>
      <c r="AJ195">
        <v>0</v>
      </c>
    </row>
    <row r="196" spans="1:36" x14ac:dyDescent="0.2">
      <c r="A196">
        <v>5598</v>
      </c>
      <c r="B196" t="s">
        <v>1023</v>
      </c>
      <c r="C196" t="s">
        <v>1024</v>
      </c>
      <c r="D196" t="s">
        <v>39</v>
      </c>
      <c r="E196">
        <v>62929</v>
      </c>
      <c r="F196" t="s">
        <v>1086</v>
      </c>
      <c r="G196">
        <v>249160</v>
      </c>
      <c r="H196" t="s">
        <v>826</v>
      </c>
      <c r="J196" t="s">
        <v>63</v>
      </c>
      <c r="K196" t="s">
        <v>1087</v>
      </c>
      <c r="L196" t="s">
        <v>1088</v>
      </c>
      <c r="M196" t="s">
        <v>45</v>
      </c>
      <c r="N196" t="s">
        <v>46</v>
      </c>
      <c r="O196" t="s">
        <v>110</v>
      </c>
      <c r="P196">
        <v>10333</v>
      </c>
      <c r="Q196" t="s">
        <v>339</v>
      </c>
      <c r="R196">
        <v>21385</v>
      </c>
      <c r="S196" t="s">
        <v>1178</v>
      </c>
      <c r="T196" t="s">
        <v>340</v>
      </c>
      <c r="U196">
        <v>4</v>
      </c>
      <c r="V196" t="s">
        <v>341</v>
      </c>
      <c r="W196" t="s">
        <v>342</v>
      </c>
      <c r="X196" t="s">
        <v>343</v>
      </c>
      <c r="Y196">
        <v>159598</v>
      </c>
      <c r="Z196" t="s">
        <v>286</v>
      </c>
      <c r="AB196" t="s">
        <v>347</v>
      </c>
      <c r="AC196" t="s">
        <v>56</v>
      </c>
      <c r="AD196" t="s">
        <v>855</v>
      </c>
      <c r="AE196" s="4">
        <v>2.831</v>
      </c>
      <c r="AF196" t="s">
        <v>56</v>
      </c>
      <c r="AJ196">
        <v>0</v>
      </c>
    </row>
    <row r="197" spans="1:36" x14ac:dyDescent="0.2">
      <c r="A197">
        <v>5598</v>
      </c>
      <c r="B197" t="s">
        <v>1023</v>
      </c>
      <c r="C197" t="s">
        <v>1024</v>
      </c>
      <c r="D197" t="s">
        <v>39</v>
      </c>
      <c r="E197">
        <v>62929</v>
      </c>
      <c r="F197" t="s">
        <v>1086</v>
      </c>
      <c r="G197">
        <v>249160</v>
      </c>
      <c r="H197" t="s">
        <v>826</v>
      </c>
      <c r="J197" t="s">
        <v>63</v>
      </c>
      <c r="K197" t="s">
        <v>1087</v>
      </c>
      <c r="L197" t="s">
        <v>1088</v>
      </c>
      <c r="M197" t="s">
        <v>45</v>
      </c>
      <c r="N197" t="s">
        <v>46</v>
      </c>
      <c r="O197" t="s">
        <v>110</v>
      </c>
      <c r="P197">
        <v>10333</v>
      </c>
      <c r="Q197" t="s">
        <v>339</v>
      </c>
      <c r="R197">
        <v>21385</v>
      </c>
      <c r="S197" t="s">
        <v>1178</v>
      </c>
      <c r="T197" t="s">
        <v>340</v>
      </c>
      <c r="U197">
        <v>4</v>
      </c>
      <c r="V197" t="s">
        <v>341</v>
      </c>
      <c r="W197" t="s">
        <v>342</v>
      </c>
      <c r="X197" t="s">
        <v>343</v>
      </c>
      <c r="Y197">
        <v>130701</v>
      </c>
      <c r="Z197" t="s">
        <v>330</v>
      </c>
      <c r="AB197" t="s">
        <v>63</v>
      </c>
      <c r="AC197" t="s">
        <v>56</v>
      </c>
      <c r="AD197" t="s">
        <v>855</v>
      </c>
      <c r="AE197" s="4">
        <v>1.901</v>
      </c>
      <c r="AF197" t="s">
        <v>56</v>
      </c>
      <c r="AJ197">
        <v>0</v>
      </c>
    </row>
    <row r="198" spans="1:36" x14ac:dyDescent="0.2">
      <c r="A198">
        <v>5598</v>
      </c>
      <c r="B198" t="s">
        <v>1023</v>
      </c>
      <c r="C198" t="s">
        <v>1024</v>
      </c>
      <c r="D198" t="s">
        <v>39</v>
      </c>
      <c r="E198">
        <v>62929</v>
      </c>
      <c r="F198" t="s">
        <v>1086</v>
      </c>
      <c r="G198">
        <v>249160</v>
      </c>
      <c r="H198" t="s">
        <v>826</v>
      </c>
      <c r="J198" t="s">
        <v>63</v>
      </c>
      <c r="K198" t="s">
        <v>1087</v>
      </c>
      <c r="L198" t="s">
        <v>1088</v>
      </c>
      <c r="M198" t="s">
        <v>45</v>
      </c>
      <c r="N198" t="s">
        <v>46</v>
      </c>
      <c r="O198" t="s">
        <v>110</v>
      </c>
      <c r="P198">
        <v>10333</v>
      </c>
      <c r="Q198" t="s">
        <v>339</v>
      </c>
      <c r="R198">
        <v>21385</v>
      </c>
      <c r="S198" t="s">
        <v>1178</v>
      </c>
      <c r="T198" t="s">
        <v>340</v>
      </c>
      <c r="U198">
        <v>4</v>
      </c>
      <c r="V198" t="s">
        <v>341</v>
      </c>
      <c r="W198" t="s">
        <v>342</v>
      </c>
      <c r="X198" t="s">
        <v>343</v>
      </c>
      <c r="Y198">
        <v>140706</v>
      </c>
      <c r="Z198" t="s">
        <v>173</v>
      </c>
      <c r="AB198" t="s">
        <v>964</v>
      </c>
      <c r="AC198" t="s">
        <v>58</v>
      </c>
      <c r="AD198" t="s">
        <v>855</v>
      </c>
      <c r="AE198" s="4">
        <v>1.472</v>
      </c>
      <c r="AF198" t="s">
        <v>56</v>
      </c>
      <c r="AJ198">
        <v>0</v>
      </c>
    </row>
    <row r="199" spans="1:36" x14ac:dyDescent="0.2">
      <c r="A199">
        <v>5598</v>
      </c>
      <c r="B199" t="s">
        <v>1023</v>
      </c>
      <c r="C199" t="s">
        <v>1024</v>
      </c>
      <c r="D199" t="s">
        <v>39</v>
      </c>
      <c r="E199">
        <v>62929</v>
      </c>
      <c r="F199" t="s">
        <v>1086</v>
      </c>
      <c r="G199">
        <v>249160</v>
      </c>
      <c r="H199" t="s">
        <v>826</v>
      </c>
      <c r="J199" t="s">
        <v>63</v>
      </c>
      <c r="K199" t="s">
        <v>1087</v>
      </c>
      <c r="L199" t="s">
        <v>1088</v>
      </c>
      <c r="M199" t="s">
        <v>45</v>
      </c>
      <c r="N199" t="s">
        <v>46</v>
      </c>
      <c r="O199" t="s">
        <v>110</v>
      </c>
      <c r="P199">
        <v>10333</v>
      </c>
      <c r="Q199" t="s">
        <v>339</v>
      </c>
      <c r="R199">
        <v>21385</v>
      </c>
      <c r="S199" t="s">
        <v>1178</v>
      </c>
      <c r="T199" t="s">
        <v>340</v>
      </c>
      <c r="U199">
        <v>4</v>
      </c>
      <c r="V199" t="s">
        <v>341</v>
      </c>
      <c r="W199" t="s">
        <v>342</v>
      </c>
      <c r="X199" t="s">
        <v>343</v>
      </c>
      <c r="Y199">
        <v>249160</v>
      </c>
      <c r="Z199" t="s">
        <v>826</v>
      </c>
      <c r="AB199" t="s">
        <v>63</v>
      </c>
      <c r="AC199" t="s">
        <v>56</v>
      </c>
      <c r="AD199" t="s">
        <v>855</v>
      </c>
      <c r="AE199" s="4">
        <v>0.97199999999999998</v>
      </c>
      <c r="AF199" t="s">
        <v>56</v>
      </c>
      <c r="AJ199">
        <v>0</v>
      </c>
    </row>
    <row r="200" spans="1:36" x14ac:dyDescent="0.2">
      <c r="A200">
        <v>5598</v>
      </c>
      <c r="B200" t="s">
        <v>1023</v>
      </c>
      <c r="C200" t="s">
        <v>1024</v>
      </c>
      <c r="D200" t="s">
        <v>39</v>
      </c>
      <c r="E200">
        <v>62929</v>
      </c>
      <c r="F200" t="s">
        <v>1086</v>
      </c>
      <c r="G200">
        <v>249160</v>
      </c>
      <c r="H200" t="s">
        <v>826</v>
      </c>
      <c r="J200" t="s">
        <v>63</v>
      </c>
      <c r="K200" t="s">
        <v>1087</v>
      </c>
      <c r="L200" t="s">
        <v>1088</v>
      </c>
      <c r="M200" t="s">
        <v>45</v>
      </c>
      <c r="N200" t="s">
        <v>46</v>
      </c>
      <c r="O200" t="s">
        <v>110</v>
      </c>
      <c r="P200">
        <v>10333</v>
      </c>
      <c r="Q200" t="s">
        <v>339</v>
      </c>
      <c r="R200">
        <v>21385</v>
      </c>
      <c r="S200" t="s">
        <v>1178</v>
      </c>
      <c r="T200" t="s">
        <v>340</v>
      </c>
      <c r="U200">
        <v>4</v>
      </c>
      <c r="V200" t="s">
        <v>341</v>
      </c>
      <c r="W200" t="s">
        <v>342</v>
      </c>
      <c r="X200" t="s">
        <v>343</v>
      </c>
      <c r="Y200">
        <v>241135</v>
      </c>
      <c r="Z200" t="s">
        <v>1089</v>
      </c>
      <c r="AB200" t="s">
        <v>1090</v>
      </c>
      <c r="AC200" t="s">
        <v>56</v>
      </c>
      <c r="AD200" t="s">
        <v>855</v>
      </c>
      <c r="AE200" s="4">
        <v>0.81699999999999995</v>
      </c>
      <c r="AF200" t="s">
        <v>56</v>
      </c>
      <c r="AJ200">
        <v>0</v>
      </c>
    </row>
    <row r="201" spans="1:36" x14ac:dyDescent="0.2">
      <c r="A201">
        <v>5598</v>
      </c>
      <c r="B201" t="s">
        <v>1023</v>
      </c>
      <c r="C201" t="s">
        <v>1024</v>
      </c>
      <c r="D201" t="s">
        <v>39</v>
      </c>
      <c r="E201">
        <v>62929</v>
      </c>
      <c r="F201" t="s">
        <v>1086</v>
      </c>
      <c r="G201">
        <v>249160</v>
      </c>
      <c r="H201" t="s">
        <v>826</v>
      </c>
      <c r="J201" t="s">
        <v>63</v>
      </c>
      <c r="K201" t="s">
        <v>1087</v>
      </c>
      <c r="L201" t="s">
        <v>1088</v>
      </c>
      <c r="M201" t="s">
        <v>45</v>
      </c>
      <c r="N201" t="s">
        <v>46</v>
      </c>
      <c r="O201" t="s">
        <v>110</v>
      </c>
      <c r="P201">
        <v>10333</v>
      </c>
      <c r="Q201" t="s">
        <v>339</v>
      </c>
      <c r="R201">
        <v>21385</v>
      </c>
      <c r="S201" t="s">
        <v>1178</v>
      </c>
      <c r="T201" t="s">
        <v>340</v>
      </c>
      <c r="U201">
        <v>4</v>
      </c>
      <c r="V201" t="s">
        <v>341</v>
      </c>
      <c r="W201" t="s">
        <v>342</v>
      </c>
      <c r="X201" t="s">
        <v>343</v>
      </c>
      <c r="Y201">
        <v>241138</v>
      </c>
      <c r="Z201" t="s">
        <v>143</v>
      </c>
      <c r="AB201" t="s">
        <v>1091</v>
      </c>
      <c r="AC201" t="s">
        <v>56</v>
      </c>
      <c r="AD201" t="s">
        <v>855</v>
      </c>
      <c r="AE201" s="4">
        <v>0.81200000000000006</v>
      </c>
      <c r="AF201" t="s">
        <v>56</v>
      </c>
      <c r="AJ201">
        <v>0</v>
      </c>
    </row>
    <row r="202" spans="1:36" x14ac:dyDescent="0.2">
      <c r="A202">
        <v>5598</v>
      </c>
      <c r="B202" t="s">
        <v>1023</v>
      </c>
      <c r="C202" t="s">
        <v>1024</v>
      </c>
      <c r="D202" t="s">
        <v>39</v>
      </c>
      <c r="E202">
        <v>62930</v>
      </c>
      <c r="F202" t="s">
        <v>1092</v>
      </c>
      <c r="G202">
        <v>208901</v>
      </c>
      <c r="H202" t="s">
        <v>229</v>
      </c>
      <c r="J202" t="s">
        <v>347</v>
      </c>
      <c r="K202" t="s">
        <v>1093</v>
      </c>
      <c r="L202" t="s">
        <v>1094</v>
      </c>
      <c r="M202" t="s">
        <v>110</v>
      </c>
      <c r="N202" t="s">
        <v>46</v>
      </c>
      <c r="O202" t="s">
        <v>110</v>
      </c>
      <c r="P202">
        <v>10333</v>
      </c>
      <c r="Q202" t="s">
        <v>339</v>
      </c>
      <c r="R202">
        <v>21385</v>
      </c>
      <c r="S202" t="s">
        <v>1178</v>
      </c>
      <c r="T202" t="s">
        <v>340</v>
      </c>
      <c r="U202">
        <v>4</v>
      </c>
      <c r="V202" t="s">
        <v>341</v>
      </c>
      <c r="W202" t="s">
        <v>342</v>
      </c>
      <c r="X202" t="s">
        <v>343</v>
      </c>
      <c r="Y202">
        <v>177699</v>
      </c>
      <c r="Z202" t="s">
        <v>94</v>
      </c>
      <c r="AB202" t="s">
        <v>351</v>
      </c>
      <c r="AC202" t="s">
        <v>58</v>
      </c>
      <c r="AD202" t="s">
        <v>855</v>
      </c>
      <c r="AE202" s="4">
        <v>3.07</v>
      </c>
      <c r="AF202" t="s">
        <v>56</v>
      </c>
      <c r="AH202" t="s">
        <v>221</v>
      </c>
      <c r="AI202" t="s">
        <v>221</v>
      </c>
      <c r="AJ202">
        <v>0</v>
      </c>
    </row>
    <row r="203" spans="1:36" x14ac:dyDescent="0.2">
      <c r="A203">
        <v>5598</v>
      </c>
      <c r="B203" t="s">
        <v>1023</v>
      </c>
      <c r="C203" t="s">
        <v>1024</v>
      </c>
      <c r="D203" t="s">
        <v>39</v>
      </c>
      <c r="E203">
        <v>62930</v>
      </c>
      <c r="F203" t="s">
        <v>1092</v>
      </c>
      <c r="G203">
        <v>208901</v>
      </c>
      <c r="H203" t="s">
        <v>229</v>
      </c>
      <c r="J203" t="s">
        <v>347</v>
      </c>
      <c r="K203" t="s">
        <v>1093</v>
      </c>
      <c r="L203" t="s">
        <v>1094</v>
      </c>
      <c r="M203" t="s">
        <v>110</v>
      </c>
      <c r="N203" t="s">
        <v>46</v>
      </c>
      <c r="O203" t="s">
        <v>110</v>
      </c>
      <c r="P203">
        <v>10333</v>
      </c>
      <c r="Q203" t="s">
        <v>339</v>
      </c>
      <c r="R203">
        <v>21385</v>
      </c>
      <c r="S203" t="s">
        <v>1178</v>
      </c>
      <c r="T203" t="s">
        <v>340</v>
      </c>
      <c r="U203">
        <v>4</v>
      </c>
      <c r="V203" t="s">
        <v>341</v>
      </c>
      <c r="W203" t="s">
        <v>342</v>
      </c>
      <c r="X203" t="s">
        <v>343</v>
      </c>
      <c r="Y203">
        <v>170719</v>
      </c>
      <c r="Z203" t="s">
        <v>356</v>
      </c>
      <c r="AB203" t="s">
        <v>347</v>
      </c>
      <c r="AC203" t="s">
        <v>58</v>
      </c>
      <c r="AD203" t="s">
        <v>855</v>
      </c>
      <c r="AE203" s="4">
        <v>2.0619999999999998</v>
      </c>
      <c r="AF203" t="s">
        <v>56</v>
      </c>
      <c r="AH203" t="s">
        <v>221</v>
      </c>
      <c r="AI203" t="s">
        <v>221</v>
      </c>
      <c r="AJ203">
        <v>0</v>
      </c>
    </row>
    <row r="204" spans="1:36" x14ac:dyDescent="0.2">
      <c r="A204">
        <v>5598</v>
      </c>
      <c r="B204" t="s">
        <v>1023</v>
      </c>
      <c r="C204" t="s">
        <v>1024</v>
      </c>
      <c r="D204" t="s">
        <v>39</v>
      </c>
      <c r="E204">
        <v>62930</v>
      </c>
      <c r="F204" t="s">
        <v>1092</v>
      </c>
      <c r="G204">
        <v>208901</v>
      </c>
      <c r="H204" t="s">
        <v>229</v>
      </c>
      <c r="J204" t="s">
        <v>347</v>
      </c>
      <c r="K204" t="s">
        <v>1093</v>
      </c>
      <c r="L204" t="s">
        <v>1094</v>
      </c>
      <c r="M204" t="s">
        <v>110</v>
      </c>
      <c r="N204" t="s">
        <v>46</v>
      </c>
      <c r="O204" t="s">
        <v>110</v>
      </c>
      <c r="P204">
        <v>10333</v>
      </c>
      <c r="Q204" t="s">
        <v>339</v>
      </c>
      <c r="R204">
        <v>21385</v>
      </c>
      <c r="S204" t="s">
        <v>1178</v>
      </c>
      <c r="T204" t="s">
        <v>340</v>
      </c>
      <c r="U204">
        <v>4</v>
      </c>
      <c r="V204" t="s">
        <v>341</v>
      </c>
      <c r="W204" t="s">
        <v>342</v>
      </c>
      <c r="X204" t="s">
        <v>343</v>
      </c>
      <c r="Y204">
        <v>223712</v>
      </c>
      <c r="Z204" t="s">
        <v>207</v>
      </c>
      <c r="AB204" t="s">
        <v>348</v>
      </c>
      <c r="AC204" t="s">
        <v>56</v>
      </c>
      <c r="AD204" t="s">
        <v>855</v>
      </c>
      <c r="AE204" s="4">
        <v>1.7609999999999999</v>
      </c>
      <c r="AF204" t="s">
        <v>56</v>
      </c>
      <c r="AH204" t="s">
        <v>221</v>
      </c>
      <c r="AI204" t="s">
        <v>221</v>
      </c>
      <c r="AJ204">
        <v>0</v>
      </c>
    </row>
    <row r="205" spans="1:36" x14ac:dyDescent="0.2">
      <c r="A205">
        <v>5598</v>
      </c>
      <c r="B205" t="s">
        <v>1023</v>
      </c>
      <c r="C205" t="s">
        <v>1024</v>
      </c>
      <c r="D205" t="s">
        <v>39</v>
      </c>
      <c r="E205">
        <v>62930</v>
      </c>
      <c r="F205" t="s">
        <v>1092</v>
      </c>
      <c r="G205">
        <v>208901</v>
      </c>
      <c r="H205" t="s">
        <v>229</v>
      </c>
      <c r="J205" t="s">
        <v>347</v>
      </c>
      <c r="K205" t="s">
        <v>1093</v>
      </c>
      <c r="L205" t="s">
        <v>1094</v>
      </c>
      <c r="M205" t="s">
        <v>110</v>
      </c>
      <c r="N205" t="s">
        <v>46</v>
      </c>
      <c r="O205" t="s">
        <v>110</v>
      </c>
      <c r="P205">
        <v>10333</v>
      </c>
      <c r="Q205" t="s">
        <v>339</v>
      </c>
      <c r="R205">
        <v>21385</v>
      </c>
      <c r="S205" t="s">
        <v>1178</v>
      </c>
      <c r="T205" t="s">
        <v>340</v>
      </c>
      <c r="U205">
        <v>4</v>
      </c>
      <c r="V205" t="s">
        <v>341</v>
      </c>
      <c r="W205" t="s">
        <v>342</v>
      </c>
      <c r="X205" t="s">
        <v>343</v>
      </c>
      <c r="Y205">
        <v>140706</v>
      </c>
      <c r="Z205" t="s">
        <v>173</v>
      </c>
      <c r="AB205" t="s">
        <v>964</v>
      </c>
      <c r="AC205" t="s">
        <v>58</v>
      </c>
      <c r="AD205" t="s">
        <v>855</v>
      </c>
      <c r="AE205" s="4">
        <v>1.472</v>
      </c>
      <c r="AF205" t="s">
        <v>56</v>
      </c>
      <c r="AH205" t="s">
        <v>221</v>
      </c>
      <c r="AI205" t="s">
        <v>221</v>
      </c>
      <c r="AJ205">
        <v>0</v>
      </c>
    </row>
    <row r="206" spans="1:36" x14ac:dyDescent="0.2">
      <c r="A206">
        <v>5598</v>
      </c>
      <c r="B206" t="s">
        <v>1023</v>
      </c>
      <c r="C206" t="s">
        <v>1024</v>
      </c>
      <c r="D206" t="s">
        <v>39</v>
      </c>
      <c r="E206">
        <v>62930</v>
      </c>
      <c r="F206" t="s">
        <v>1092</v>
      </c>
      <c r="G206">
        <v>208901</v>
      </c>
      <c r="H206" t="s">
        <v>229</v>
      </c>
      <c r="J206" t="s">
        <v>347</v>
      </c>
      <c r="K206" t="s">
        <v>1093</v>
      </c>
      <c r="L206" t="s">
        <v>1094</v>
      </c>
      <c r="M206" t="s">
        <v>110</v>
      </c>
      <c r="N206" t="s">
        <v>46</v>
      </c>
      <c r="O206" t="s">
        <v>110</v>
      </c>
      <c r="P206">
        <v>10333</v>
      </c>
      <c r="Q206" t="s">
        <v>339</v>
      </c>
      <c r="R206">
        <v>21385</v>
      </c>
      <c r="S206" t="s">
        <v>1178</v>
      </c>
      <c r="T206" t="s">
        <v>340</v>
      </c>
      <c r="U206">
        <v>4</v>
      </c>
      <c r="V206" t="s">
        <v>341</v>
      </c>
      <c r="W206" t="s">
        <v>342</v>
      </c>
      <c r="X206" t="s">
        <v>343</v>
      </c>
      <c r="Y206">
        <v>204403</v>
      </c>
      <c r="Z206" t="s">
        <v>1095</v>
      </c>
      <c r="AB206" t="s">
        <v>1096</v>
      </c>
      <c r="AC206" t="s">
        <v>58</v>
      </c>
      <c r="AD206" t="s">
        <v>855</v>
      </c>
      <c r="AE206" s="4">
        <v>1.27</v>
      </c>
      <c r="AF206" t="s">
        <v>56</v>
      </c>
      <c r="AH206" t="s">
        <v>221</v>
      </c>
      <c r="AI206" t="s">
        <v>221</v>
      </c>
      <c r="AJ206">
        <v>0</v>
      </c>
    </row>
    <row r="207" spans="1:36" x14ac:dyDescent="0.2">
      <c r="A207">
        <v>5598</v>
      </c>
      <c r="B207" t="s">
        <v>1023</v>
      </c>
      <c r="C207" t="s">
        <v>1024</v>
      </c>
      <c r="D207" t="s">
        <v>39</v>
      </c>
      <c r="E207">
        <v>62930</v>
      </c>
      <c r="F207" t="s">
        <v>1092</v>
      </c>
      <c r="G207">
        <v>208901</v>
      </c>
      <c r="H207" t="s">
        <v>229</v>
      </c>
      <c r="J207" t="s">
        <v>347</v>
      </c>
      <c r="K207" t="s">
        <v>1093</v>
      </c>
      <c r="L207" t="s">
        <v>1094</v>
      </c>
      <c r="M207" t="s">
        <v>110</v>
      </c>
      <c r="N207" t="s">
        <v>46</v>
      </c>
      <c r="O207" t="s">
        <v>110</v>
      </c>
      <c r="P207">
        <v>10333</v>
      </c>
      <c r="Q207" t="s">
        <v>339</v>
      </c>
      <c r="R207">
        <v>21385</v>
      </c>
      <c r="S207" t="s">
        <v>1178</v>
      </c>
      <c r="T207" t="s">
        <v>340</v>
      </c>
      <c r="U207">
        <v>4</v>
      </c>
      <c r="V207" t="s">
        <v>341</v>
      </c>
      <c r="W207" t="s">
        <v>342</v>
      </c>
      <c r="X207" t="s">
        <v>343</v>
      </c>
      <c r="Y207">
        <v>208901</v>
      </c>
      <c r="Z207" t="s">
        <v>229</v>
      </c>
      <c r="AB207" t="s">
        <v>347</v>
      </c>
      <c r="AC207" t="s">
        <v>56</v>
      </c>
      <c r="AD207" t="s">
        <v>855</v>
      </c>
      <c r="AE207" s="4">
        <v>1.32</v>
      </c>
      <c r="AF207" t="s">
        <v>56</v>
      </c>
      <c r="AH207" t="s">
        <v>221</v>
      </c>
      <c r="AI207" t="s">
        <v>221</v>
      </c>
      <c r="AJ207">
        <v>0</v>
      </c>
    </row>
    <row r="208" spans="1:36" x14ac:dyDescent="0.2">
      <c r="A208">
        <v>5598</v>
      </c>
      <c r="B208" t="s">
        <v>1023</v>
      </c>
      <c r="C208" t="s">
        <v>1024</v>
      </c>
      <c r="D208" t="s">
        <v>39</v>
      </c>
      <c r="E208">
        <v>62930</v>
      </c>
      <c r="F208" t="s">
        <v>1092</v>
      </c>
      <c r="G208">
        <v>208901</v>
      </c>
      <c r="H208" t="s">
        <v>229</v>
      </c>
      <c r="J208" t="s">
        <v>347</v>
      </c>
      <c r="K208" t="s">
        <v>1093</v>
      </c>
      <c r="L208" t="s">
        <v>1094</v>
      </c>
      <c r="M208" t="s">
        <v>110</v>
      </c>
      <c r="N208" t="s">
        <v>46</v>
      </c>
      <c r="O208" t="s">
        <v>110</v>
      </c>
      <c r="P208">
        <v>10333</v>
      </c>
      <c r="Q208" t="s">
        <v>339</v>
      </c>
      <c r="R208">
        <v>21385</v>
      </c>
      <c r="S208" t="s">
        <v>1178</v>
      </c>
      <c r="T208" t="s">
        <v>340</v>
      </c>
      <c r="U208">
        <v>4</v>
      </c>
      <c r="V208" t="s">
        <v>341</v>
      </c>
      <c r="W208" t="s">
        <v>342</v>
      </c>
      <c r="X208" t="s">
        <v>343</v>
      </c>
      <c r="Y208">
        <v>228279</v>
      </c>
      <c r="Z208" t="s">
        <v>207</v>
      </c>
      <c r="AB208" t="s">
        <v>1097</v>
      </c>
      <c r="AC208" t="s">
        <v>56</v>
      </c>
      <c r="AD208" t="s">
        <v>855</v>
      </c>
      <c r="AE208" s="4">
        <v>0.996</v>
      </c>
      <c r="AF208" t="s">
        <v>56</v>
      </c>
      <c r="AH208" t="s">
        <v>221</v>
      </c>
      <c r="AI208" t="s">
        <v>221</v>
      </c>
      <c r="AJ208">
        <v>0</v>
      </c>
    </row>
    <row r="209" spans="1:36" x14ac:dyDescent="0.2">
      <c r="A209">
        <v>5598</v>
      </c>
      <c r="B209" t="s">
        <v>1023</v>
      </c>
      <c r="C209" t="s">
        <v>1024</v>
      </c>
      <c r="D209" t="s">
        <v>39</v>
      </c>
      <c r="E209">
        <v>62931</v>
      </c>
      <c r="F209" t="s">
        <v>1098</v>
      </c>
      <c r="G209">
        <v>130701</v>
      </c>
      <c r="H209" t="s">
        <v>330</v>
      </c>
      <c r="J209" t="s">
        <v>63</v>
      </c>
      <c r="K209" t="s">
        <v>1099</v>
      </c>
      <c r="L209" t="s">
        <v>1100</v>
      </c>
      <c r="M209" t="s">
        <v>110</v>
      </c>
      <c r="N209" t="s">
        <v>46</v>
      </c>
      <c r="O209" t="s">
        <v>110</v>
      </c>
      <c r="P209">
        <v>10333</v>
      </c>
      <c r="Q209" t="s">
        <v>339</v>
      </c>
      <c r="R209">
        <v>21385</v>
      </c>
      <c r="S209" t="s">
        <v>1178</v>
      </c>
      <c r="T209" t="s">
        <v>340</v>
      </c>
      <c r="U209">
        <v>4</v>
      </c>
      <c r="V209" t="s">
        <v>341</v>
      </c>
      <c r="W209" t="s">
        <v>342</v>
      </c>
      <c r="X209" t="s">
        <v>343</v>
      </c>
      <c r="Y209">
        <v>130701</v>
      </c>
      <c r="Z209" t="s">
        <v>330</v>
      </c>
      <c r="AB209" t="s">
        <v>63</v>
      </c>
      <c r="AC209" t="s">
        <v>56</v>
      </c>
      <c r="AD209" t="s">
        <v>855</v>
      </c>
      <c r="AE209" s="4">
        <v>1.901</v>
      </c>
      <c r="AF209" t="s">
        <v>56</v>
      </c>
      <c r="AJ209">
        <v>0</v>
      </c>
    </row>
    <row r="210" spans="1:36" x14ac:dyDescent="0.2">
      <c r="A210">
        <v>5598</v>
      </c>
      <c r="B210" t="s">
        <v>1023</v>
      </c>
      <c r="C210" t="s">
        <v>1024</v>
      </c>
      <c r="D210" t="s">
        <v>39</v>
      </c>
      <c r="E210">
        <v>62931</v>
      </c>
      <c r="F210" t="s">
        <v>1098</v>
      </c>
      <c r="G210">
        <v>130701</v>
      </c>
      <c r="H210" t="s">
        <v>330</v>
      </c>
      <c r="J210" t="s">
        <v>63</v>
      </c>
      <c r="K210" t="s">
        <v>1099</v>
      </c>
      <c r="L210" t="s">
        <v>1100</v>
      </c>
      <c r="M210" t="s">
        <v>110</v>
      </c>
      <c r="N210" t="s">
        <v>46</v>
      </c>
      <c r="O210" t="s">
        <v>110</v>
      </c>
      <c r="P210">
        <v>10333</v>
      </c>
      <c r="Q210" t="s">
        <v>339</v>
      </c>
      <c r="R210">
        <v>21385</v>
      </c>
      <c r="S210" t="s">
        <v>1178</v>
      </c>
      <c r="T210" t="s">
        <v>340</v>
      </c>
      <c r="U210">
        <v>4</v>
      </c>
      <c r="V210" t="s">
        <v>341</v>
      </c>
      <c r="W210" t="s">
        <v>342</v>
      </c>
      <c r="X210" t="s">
        <v>343</v>
      </c>
      <c r="Y210">
        <v>104879</v>
      </c>
      <c r="Z210" t="s">
        <v>207</v>
      </c>
      <c r="AB210" t="s">
        <v>1101</v>
      </c>
      <c r="AC210" t="s">
        <v>56</v>
      </c>
      <c r="AD210" t="s">
        <v>855</v>
      </c>
      <c r="AE210" s="4">
        <v>1.4450000000000001</v>
      </c>
      <c r="AF210" t="s">
        <v>56</v>
      </c>
      <c r="AJ210">
        <v>0</v>
      </c>
    </row>
    <row r="211" spans="1:36" x14ac:dyDescent="0.2">
      <c r="A211">
        <v>5598</v>
      </c>
      <c r="B211" t="s">
        <v>1023</v>
      </c>
      <c r="C211" t="s">
        <v>1024</v>
      </c>
      <c r="D211" t="s">
        <v>39</v>
      </c>
      <c r="E211">
        <v>62931</v>
      </c>
      <c r="F211" t="s">
        <v>1098</v>
      </c>
      <c r="G211">
        <v>130701</v>
      </c>
      <c r="H211" t="s">
        <v>330</v>
      </c>
      <c r="J211" t="s">
        <v>63</v>
      </c>
      <c r="K211" t="s">
        <v>1099</v>
      </c>
      <c r="L211" t="s">
        <v>1100</v>
      </c>
      <c r="M211" t="s">
        <v>110</v>
      </c>
      <c r="N211" t="s">
        <v>46</v>
      </c>
      <c r="O211" t="s">
        <v>110</v>
      </c>
      <c r="P211">
        <v>10333</v>
      </c>
      <c r="Q211" t="s">
        <v>339</v>
      </c>
      <c r="R211">
        <v>21385</v>
      </c>
      <c r="S211" t="s">
        <v>1178</v>
      </c>
      <c r="T211" t="s">
        <v>340</v>
      </c>
      <c r="U211">
        <v>4</v>
      </c>
      <c r="V211" t="s">
        <v>341</v>
      </c>
      <c r="W211" t="s">
        <v>342</v>
      </c>
      <c r="X211" t="s">
        <v>343</v>
      </c>
      <c r="Y211">
        <v>221609</v>
      </c>
      <c r="Z211" t="s">
        <v>1102</v>
      </c>
      <c r="AB211" t="s">
        <v>1090</v>
      </c>
      <c r="AC211" t="s">
        <v>56</v>
      </c>
      <c r="AD211" t="s">
        <v>855</v>
      </c>
      <c r="AE211" s="4">
        <v>1.1830000000000001</v>
      </c>
      <c r="AF211" t="s">
        <v>56</v>
      </c>
      <c r="AJ211">
        <v>0</v>
      </c>
    </row>
    <row r="212" spans="1:36" x14ac:dyDescent="0.2">
      <c r="A212">
        <v>5598</v>
      </c>
      <c r="B212" t="s">
        <v>1023</v>
      </c>
      <c r="C212" t="s">
        <v>1024</v>
      </c>
      <c r="D212" t="s">
        <v>39</v>
      </c>
      <c r="E212">
        <v>62931</v>
      </c>
      <c r="F212" t="s">
        <v>1098</v>
      </c>
      <c r="G212">
        <v>130701</v>
      </c>
      <c r="H212" t="s">
        <v>330</v>
      </c>
      <c r="J212" t="s">
        <v>63</v>
      </c>
      <c r="K212" t="s">
        <v>1099</v>
      </c>
      <c r="L212" t="s">
        <v>1100</v>
      </c>
      <c r="M212" t="s">
        <v>110</v>
      </c>
      <c r="N212" t="s">
        <v>46</v>
      </c>
      <c r="O212" t="s">
        <v>110</v>
      </c>
      <c r="P212">
        <v>10333</v>
      </c>
      <c r="Q212" t="s">
        <v>339</v>
      </c>
      <c r="R212">
        <v>21385</v>
      </c>
      <c r="S212" t="s">
        <v>1178</v>
      </c>
      <c r="T212" t="s">
        <v>340</v>
      </c>
      <c r="U212">
        <v>4</v>
      </c>
      <c r="V212" t="s">
        <v>341</v>
      </c>
      <c r="W212" t="s">
        <v>342</v>
      </c>
      <c r="X212" t="s">
        <v>343</v>
      </c>
      <c r="Y212">
        <v>249160</v>
      </c>
      <c r="Z212" t="s">
        <v>826</v>
      </c>
      <c r="AB212" t="s">
        <v>63</v>
      </c>
      <c r="AC212" t="s">
        <v>58</v>
      </c>
      <c r="AD212" t="s">
        <v>855</v>
      </c>
      <c r="AE212" s="4">
        <v>0.97199999999999998</v>
      </c>
      <c r="AF212" t="s">
        <v>56</v>
      </c>
      <c r="AJ212">
        <v>0</v>
      </c>
    </row>
    <row r="213" spans="1:36" x14ac:dyDescent="0.2">
      <c r="A213">
        <v>5598</v>
      </c>
      <c r="B213" t="s">
        <v>1023</v>
      </c>
      <c r="C213" t="s">
        <v>1024</v>
      </c>
      <c r="D213" t="s">
        <v>39</v>
      </c>
      <c r="E213">
        <v>62931</v>
      </c>
      <c r="F213" t="s">
        <v>1098</v>
      </c>
      <c r="G213">
        <v>130701</v>
      </c>
      <c r="H213" t="s">
        <v>330</v>
      </c>
      <c r="J213" t="s">
        <v>63</v>
      </c>
      <c r="K213" t="s">
        <v>1099</v>
      </c>
      <c r="L213" t="s">
        <v>1100</v>
      </c>
      <c r="M213" t="s">
        <v>110</v>
      </c>
      <c r="N213" t="s">
        <v>46</v>
      </c>
      <c r="O213" t="s">
        <v>110</v>
      </c>
      <c r="P213">
        <v>10333</v>
      </c>
      <c r="Q213" t="s">
        <v>339</v>
      </c>
      <c r="R213">
        <v>21385</v>
      </c>
      <c r="S213" t="s">
        <v>1178</v>
      </c>
      <c r="T213" t="s">
        <v>340</v>
      </c>
      <c r="U213">
        <v>4</v>
      </c>
      <c r="V213" t="s">
        <v>341</v>
      </c>
      <c r="W213" t="s">
        <v>342</v>
      </c>
      <c r="X213" t="s">
        <v>343</v>
      </c>
      <c r="Y213">
        <v>241138</v>
      </c>
      <c r="Z213" t="s">
        <v>143</v>
      </c>
      <c r="AB213" t="s">
        <v>1091</v>
      </c>
      <c r="AC213" t="s">
        <v>58</v>
      </c>
      <c r="AD213" t="s">
        <v>855</v>
      </c>
      <c r="AE213" s="4">
        <v>0.81200000000000006</v>
      </c>
      <c r="AF213" t="s">
        <v>56</v>
      </c>
      <c r="AJ213">
        <v>0</v>
      </c>
    </row>
    <row r="214" spans="1:36" x14ac:dyDescent="0.2">
      <c r="A214">
        <v>5598</v>
      </c>
      <c r="B214" t="s">
        <v>1023</v>
      </c>
      <c r="C214" t="s">
        <v>1024</v>
      </c>
      <c r="D214" t="s">
        <v>39</v>
      </c>
      <c r="E214">
        <v>62931</v>
      </c>
      <c r="F214" t="s">
        <v>1098</v>
      </c>
      <c r="G214">
        <v>130701</v>
      </c>
      <c r="H214" t="s">
        <v>330</v>
      </c>
      <c r="J214" t="s">
        <v>63</v>
      </c>
      <c r="K214" t="s">
        <v>1099</v>
      </c>
      <c r="L214" t="s">
        <v>1100</v>
      </c>
      <c r="M214" t="s">
        <v>110</v>
      </c>
      <c r="N214" t="s">
        <v>46</v>
      </c>
      <c r="O214" t="s">
        <v>110</v>
      </c>
      <c r="P214">
        <v>10333</v>
      </c>
      <c r="Q214" t="s">
        <v>339</v>
      </c>
      <c r="R214">
        <v>21385</v>
      </c>
      <c r="S214" t="s">
        <v>1178</v>
      </c>
      <c r="T214" t="s">
        <v>340</v>
      </c>
      <c r="U214">
        <v>4</v>
      </c>
      <c r="V214" t="s">
        <v>341</v>
      </c>
      <c r="W214" t="s">
        <v>342</v>
      </c>
      <c r="X214" t="s">
        <v>343</v>
      </c>
      <c r="Y214">
        <v>212988</v>
      </c>
      <c r="Z214" t="s">
        <v>1102</v>
      </c>
      <c r="AB214" t="s">
        <v>1103</v>
      </c>
      <c r="AC214" t="s">
        <v>58</v>
      </c>
      <c r="AD214" t="s">
        <v>855</v>
      </c>
      <c r="AE214" s="4">
        <v>1.0620000000000001</v>
      </c>
      <c r="AF214" t="s">
        <v>56</v>
      </c>
      <c r="AJ214">
        <v>0</v>
      </c>
    </row>
    <row r="215" spans="1:36" x14ac:dyDescent="0.2">
      <c r="A215">
        <v>5598</v>
      </c>
      <c r="B215" t="s">
        <v>1023</v>
      </c>
      <c r="C215" t="s">
        <v>1024</v>
      </c>
      <c r="D215" t="s">
        <v>39</v>
      </c>
      <c r="E215">
        <v>62931</v>
      </c>
      <c r="F215" t="s">
        <v>1098</v>
      </c>
      <c r="G215">
        <v>130701</v>
      </c>
      <c r="H215" t="s">
        <v>330</v>
      </c>
      <c r="J215" t="s">
        <v>63</v>
      </c>
      <c r="K215" t="s">
        <v>1099</v>
      </c>
      <c r="L215" t="s">
        <v>1100</v>
      </c>
      <c r="M215" t="s">
        <v>110</v>
      </c>
      <c r="N215" t="s">
        <v>46</v>
      </c>
      <c r="O215" t="s">
        <v>110</v>
      </c>
      <c r="P215">
        <v>10333</v>
      </c>
      <c r="Q215" t="s">
        <v>339</v>
      </c>
      <c r="R215">
        <v>21385</v>
      </c>
      <c r="S215" t="s">
        <v>1178</v>
      </c>
      <c r="T215" t="s">
        <v>340</v>
      </c>
      <c r="U215">
        <v>4</v>
      </c>
      <c r="V215" t="s">
        <v>341</v>
      </c>
      <c r="W215" t="s">
        <v>342</v>
      </c>
      <c r="X215" t="s">
        <v>343</v>
      </c>
      <c r="Y215">
        <v>140706</v>
      </c>
      <c r="Z215" t="s">
        <v>173</v>
      </c>
      <c r="AB215" t="s">
        <v>964</v>
      </c>
      <c r="AC215" t="s">
        <v>58</v>
      </c>
      <c r="AD215" t="s">
        <v>855</v>
      </c>
      <c r="AE215" s="4">
        <v>1.472</v>
      </c>
      <c r="AF215" t="s">
        <v>56</v>
      </c>
      <c r="AJ215">
        <v>0</v>
      </c>
    </row>
    <row r="216" spans="1:36" x14ac:dyDescent="0.2">
      <c r="A216">
        <v>5598</v>
      </c>
      <c r="B216" t="s">
        <v>1023</v>
      </c>
      <c r="C216" t="s">
        <v>1024</v>
      </c>
      <c r="D216" t="s">
        <v>39</v>
      </c>
      <c r="E216">
        <v>62931</v>
      </c>
      <c r="F216" t="s">
        <v>1098</v>
      </c>
      <c r="G216">
        <v>130701</v>
      </c>
      <c r="H216" t="s">
        <v>330</v>
      </c>
      <c r="J216" t="s">
        <v>63</v>
      </c>
      <c r="K216" t="s">
        <v>1099</v>
      </c>
      <c r="L216" t="s">
        <v>1100</v>
      </c>
      <c r="M216" t="s">
        <v>110</v>
      </c>
      <c r="N216" t="s">
        <v>46</v>
      </c>
      <c r="O216" t="s">
        <v>110</v>
      </c>
      <c r="P216">
        <v>10333</v>
      </c>
      <c r="Q216" t="s">
        <v>339</v>
      </c>
      <c r="R216">
        <v>21385</v>
      </c>
      <c r="S216" t="s">
        <v>1178</v>
      </c>
      <c r="T216" t="s">
        <v>340</v>
      </c>
      <c r="U216">
        <v>4</v>
      </c>
      <c r="V216" t="s">
        <v>341</v>
      </c>
      <c r="W216" t="s">
        <v>342</v>
      </c>
      <c r="X216" t="s">
        <v>343</v>
      </c>
      <c r="Y216">
        <v>204403</v>
      </c>
      <c r="Z216" t="s">
        <v>1095</v>
      </c>
      <c r="AB216" t="s">
        <v>1096</v>
      </c>
      <c r="AC216" t="s">
        <v>58</v>
      </c>
      <c r="AD216" t="s">
        <v>855</v>
      </c>
      <c r="AE216" s="4">
        <v>1.27</v>
      </c>
      <c r="AF216" t="s">
        <v>56</v>
      </c>
      <c r="AJ216">
        <v>0</v>
      </c>
    </row>
    <row r="217" spans="1:36" x14ac:dyDescent="0.2">
      <c r="A217">
        <v>5592</v>
      </c>
      <c r="B217" t="s">
        <v>1225</v>
      </c>
      <c r="C217" t="s">
        <v>38</v>
      </c>
      <c r="D217" t="s">
        <v>39</v>
      </c>
      <c r="E217">
        <v>62700</v>
      </c>
      <c r="F217" t="s">
        <v>142</v>
      </c>
      <c r="G217">
        <v>132019</v>
      </c>
      <c r="H217" t="s">
        <v>143</v>
      </c>
      <c r="J217" t="s">
        <v>144</v>
      </c>
      <c r="K217" t="s">
        <v>145</v>
      </c>
      <c r="L217" t="s">
        <v>146</v>
      </c>
      <c r="M217" t="s">
        <v>124</v>
      </c>
      <c r="N217" t="s">
        <v>46</v>
      </c>
      <c r="P217">
        <v>910387</v>
      </c>
      <c r="Q217" t="s">
        <v>147</v>
      </c>
      <c r="R217">
        <v>20055</v>
      </c>
      <c r="S217" t="s">
        <v>126</v>
      </c>
      <c r="T217" t="s">
        <v>127</v>
      </c>
      <c r="U217">
        <v>88</v>
      </c>
      <c r="V217" t="s">
        <v>128</v>
      </c>
      <c r="W217" t="s">
        <v>51</v>
      </c>
      <c r="X217" t="s">
        <v>129</v>
      </c>
      <c r="Y217">
        <v>138782</v>
      </c>
      <c r="Z217" t="s">
        <v>148</v>
      </c>
      <c r="AB217" t="s">
        <v>149</v>
      </c>
      <c r="AC217" t="s">
        <v>56</v>
      </c>
      <c r="AD217" t="s">
        <v>57</v>
      </c>
      <c r="AE217" s="4">
        <v>0.67300000000000004</v>
      </c>
      <c r="AF217" t="s">
        <v>56</v>
      </c>
      <c r="AJ217">
        <v>0</v>
      </c>
    </row>
    <row r="218" spans="1:36" x14ac:dyDescent="0.2">
      <c r="A218">
        <v>5592</v>
      </c>
      <c r="B218" t="s">
        <v>1225</v>
      </c>
      <c r="C218" t="s">
        <v>38</v>
      </c>
      <c r="D218" t="s">
        <v>39</v>
      </c>
      <c r="E218">
        <v>62700</v>
      </c>
      <c r="F218" t="s">
        <v>142</v>
      </c>
      <c r="G218">
        <v>132019</v>
      </c>
      <c r="H218" t="s">
        <v>143</v>
      </c>
      <c r="J218" t="s">
        <v>144</v>
      </c>
      <c r="K218" t="s">
        <v>145</v>
      </c>
      <c r="L218" t="s">
        <v>146</v>
      </c>
      <c r="M218" t="s">
        <v>124</v>
      </c>
      <c r="N218" t="s">
        <v>46</v>
      </c>
      <c r="P218">
        <v>910387</v>
      </c>
      <c r="Q218" t="s">
        <v>147</v>
      </c>
      <c r="R218">
        <v>20055</v>
      </c>
      <c r="S218" t="s">
        <v>126</v>
      </c>
      <c r="T218" t="s">
        <v>127</v>
      </c>
      <c r="U218">
        <v>88</v>
      </c>
      <c r="V218" t="s">
        <v>128</v>
      </c>
      <c r="W218" t="s">
        <v>51</v>
      </c>
      <c r="X218" t="s">
        <v>129</v>
      </c>
      <c r="Y218">
        <v>132019</v>
      </c>
      <c r="Z218" t="s">
        <v>143</v>
      </c>
      <c r="AB218" t="s">
        <v>144</v>
      </c>
      <c r="AC218" t="s">
        <v>56</v>
      </c>
      <c r="AD218" t="s">
        <v>57</v>
      </c>
      <c r="AE218" s="4">
        <v>0.54900000000000004</v>
      </c>
      <c r="AF218" t="s">
        <v>56</v>
      </c>
      <c r="AJ218">
        <v>0</v>
      </c>
    </row>
    <row r="219" spans="1:36" x14ac:dyDescent="0.2">
      <c r="A219">
        <v>5592</v>
      </c>
      <c r="B219" t="s">
        <v>1225</v>
      </c>
      <c r="C219" t="s">
        <v>38</v>
      </c>
      <c r="D219" t="s">
        <v>39</v>
      </c>
      <c r="E219">
        <v>62700</v>
      </c>
      <c r="F219" t="s">
        <v>142</v>
      </c>
      <c r="G219">
        <v>132019</v>
      </c>
      <c r="H219" t="s">
        <v>143</v>
      </c>
      <c r="J219" t="s">
        <v>144</v>
      </c>
      <c r="K219" t="s">
        <v>145</v>
      </c>
      <c r="L219" t="s">
        <v>146</v>
      </c>
      <c r="M219" t="s">
        <v>124</v>
      </c>
      <c r="N219" t="s">
        <v>46</v>
      </c>
      <c r="P219">
        <v>910387</v>
      </c>
      <c r="Q219" t="s">
        <v>147</v>
      </c>
      <c r="R219">
        <v>20055</v>
      </c>
      <c r="S219" t="s">
        <v>126</v>
      </c>
      <c r="T219" t="s">
        <v>127</v>
      </c>
      <c r="U219">
        <v>88</v>
      </c>
      <c r="V219" t="s">
        <v>128</v>
      </c>
      <c r="W219" t="s">
        <v>51</v>
      </c>
      <c r="X219" t="s">
        <v>129</v>
      </c>
      <c r="Y219">
        <v>166530</v>
      </c>
      <c r="Z219" t="s">
        <v>87</v>
      </c>
      <c r="AA219" t="s">
        <v>150</v>
      </c>
      <c r="AB219" t="s">
        <v>151</v>
      </c>
      <c r="AC219" t="s">
        <v>56</v>
      </c>
      <c r="AD219" t="s">
        <v>57</v>
      </c>
      <c r="AE219" s="4">
        <v>0.52500000000000002</v>
      </c>
      <c r="AF219" t="s">
        <v>56</v>
      </c>
      <c r="AJ219">
        <v>0</v>
      </c>
    </row>
    <row r="220" spans="1:36" x14ac:dyDescent="0.2">
      <c r="A220">
        <v>5592</v>
      </c>
      <c r="B220" t="s">
        <v>1225</v>
      </c>
      <c r="C220" t="s">
        <v>38</v>
      </c>
      <c r="D220" t="s">
        <v>39</v>
      </c>
      <c r="E220">
        <v>62700</v>
      </c>
      <c r="F220" t="s">
        <v>142</v>
      </c>
      <c r="G220">
        <v>132019</v>
      </c>
      <c r="H220" t="s">
        <v>143</v>
      </c>
      <c r="J220" t="s">
        <v>144</v>
      </c>
      <c r="K220" t="s">
        <v>145</v>
      </c>
      <c r="L220" t="s">
        <v>146</v>
      </c>
      <c r="M220" t="s">
        <v>124</v>
      </c>
      <c r="N220" t="s">
        <v>46</v>
      </c>
      <c r="P220">
        <v>910387</v>
      </c>
      <c r="Q220" t="s">
        <v>147</v>
      </c>
      <c r="R220">
        <v>20055</v>
      </c>
      <c r="S220" t="s">
        <v>126</v>
      </c>
      <c r="T220" t="s">
        <v>127</v>
      </c>
      <c r="U220">
        <v>88</v>
      </c>
      <c r="V220" t="s">
        <v>128</v>
      </c>
      <c r="W220" t="s">
        <v>51</v>
      </c>
      <c r="X220" t="s">
        <v>129</v>
      </c>
      <c r="Y220">
        <v>246763</v>
      </c>
      <c r="Z220" t="s">
        <v>103</v>
      </c>
      <c r="AB220" t="s">
        <v>118</v>
      </c>
      <c r="AC220" t="s">
        <v>56</v>
      </c>
      <c r="AD220" t="s">
        <v>57</v>
      </c>
      <c r="AE220" s="4">
        <v>0.42699999999999999</v>
      </c>
      <c r="AF220" t="s">
        <v>56</v>
      </c>
      <c r="AJ220">
        <v>0</v>
      </c>
    </row>
    <row r="221" spans="1:36" x14ac:dyDescent="0.2">
      <c r="A221">
        <v>5592</v>
      </c>
      <c r="B221" t="s">
        <v>1225</v>
      </c>
      <c r="C221" t="s">
        <v>38</v>
      </c>
      <c r="D221" t="s">
        <v>39</v>
      </c>
      <c r="E221">
        <v>62700</v>
      </c>
      <c r="F221" t="s">
        <v>142</v>
      </c>
      <c r="G221">
        <v>132019</v>
      </c>
      <c r="H221" t="s">
        <v>143</v>
      </c>
      <c r="J221" t="s">
        <v>144</v>
      </c>
      <c r="K221" t="s">
        <v>145</v>
      </c>
      <c r="L221" t="s">
        <v>146</v>
      </c>
      <c r="M221" t="s">
        <v>124</v>
      </c>
      <c r="N221" t="s">
        <v>46</v>
      </c>
      <c r="P221">
        <v>910387</v>
      </c>
      <c r="Q221" t="s">
        <v>147</v>
      </c>
      <c r="R221">
        <v>20055</v>
      </c>
      <c r="S221" t="s">
        <v>126</v>
      </c>
      <c r="T221" t="s">
        <v>127</v>
      </c>
      <c r="U221">
        <v>88</v>
      </c>
      <c r="V221" t="s">
        <v>128</v>
      </c>
      <c r="W221" t="s">
        <v>51</v>
      </c>
      <c r="X221" t="s">
        <v>129</v>
      </c>
      <c r="Y221">
        <v>107088</v>
      </c>
      <c r="Z221" t="s">
        <v>152</v>
      </c>
      <c r="AB221" t="s">
        <v>149</v>
      </c>
      <c r="AC221" t="s">
        <v>56</v>
      </c>
      <c r="AD221" t="s">
        <v>57</v>
      </c>
      <c r="AE221" s="4">
        <v>0.4</v>
      </c>
      <c r="AF221" t="s">
        <v>58</v>
      </c>
      <c r="AJ221">
        <v>0</v>
      </c>
    </row>
    <row r="222" spans="1:36" x14ac:dyDescent="0.2">
      <c r="A222">
        <v>5592</v>
      </c>
      <c r="B222" t="s">
        <v>1225</v>
      </c>
      <c r="C222" t="s">
        <v>38</v>
      </c>
      <c r="D222" t="s">
        <v>39</v>
      </c>
      <c r="E222">
        <v>62700</v>
      </c>
      <c r="F222" t="s">
        <v>142</v>
      </c>
      <c r="G222">
        <v>132019</v>
      </c>
      <c r="H222" t="s">
        <v>143</v>
      </c>
      <c r="J222" t="s">
        <v>144</v>
      </c>
      <c r="K222" t="s">
        <v>145</v>
      </c>
      <c r="L222" t="s">
        <v>146</v>
      </c>
      <c r="M222" t="s">
        <v>124</v>
      </c>
      <c r="N222" t="s">
        <v>46</v>
      </c>
      <c r="P222">
        <v>910387</v>
      </c>
      <c r="Q222" t="s">
        <v>147</v>
      </c>
      <c r="R222">
        <v>20055</v>
      </c>
      <c r="S222" t="s">
        <v>126</v>
      </c>
      <c r="T222" t="s">
        <v>127</v>
      </c>
      <c r="U222">
        <v>88</v>
      </c>
      <c r="V222" t="s">
        <v>128</v>
      </c>
      <c r="W222" t="s">
        <v>51</v>
      </c>
      <c r="X222" t="s">
        <v>129</v>
      </c>
      <c r="Y222">
        <v>224735</v>
      </c>
      <c r="Z222" t="s">
        <v>153</v>
      </c>
      <c r="AA222" t="s">
        <v>54</v>
      </c>
      <c r="AB222" t="s">
        <v>154</v>
      </c>
      <c r="AC222" t="s">
        <v>56</v>
      </c>
      <c r="AD222" t="s">
        <v>57</v>
      </c>
      <c r="AE222" s="4">
        <v>0.17</v>
      </c>
      <c r="AF222" t="s">
        <v>56</v>
      </c>
      <c r="AJ222">
        <v>0</v>
      </c>
    </row>
    <row r="223" spans="1:36" x14ac:dyDescent="0.2">
      <c r="A223">
        <v>5593</v>
      </c>
      <c r="B223" t="s">
        <v>249</v>
      </c>
      <c r="C223" t="s">
        <v>250</v>
      </c>
      <c r="D223" t="s">
        <v>39</v>
      </c>
      <c r="E223">
        <v>62705</v>
      </c>
      <c r="F223" t="s">
        <v>290</v>
      </c>
      <c r="G223">
        <v>132019</v>
      </c>
      <c r="H223" t="s">
        <v>143</v>
      </c>
      <c r="J223" t="s">
        <v>144</v>
      </c>
      <c r="K223" t="s">
        <v>145</v>
      </c>
      <c r="L223" t="s">
        <v>146</v>
      </c>
      <c r="M223" t="s">
        <v>255</v>
      </c>
      <c r="N223" t="s">
        <v>46</v>
      </c>
      <c r="P223">
        <v>910387</v>
      </c>
      <c r="Q223" t="s">
        <v>147</v>
      </c>
      <c r="R223">
        <v>20055</v>
      </c>
      <c r="S223" t="s">
        <v>126</v>
      </c>
      <c r="T223" t="s">
        <v>127</v>
      </c>
      <c r="U223">
        <v>88</v>
      </c>
      <c r="V223" t="s">
        <v>128</v>
      </c>
      <c r="W223" t="s">
        <v>51</v>
      </c>
      <c r="X223" t="s">
        <v>129</v>
      </c>
      <c r="Y223">
        <v>138782</v>
      </c>
      <c r="Z223" t="s">
        <v>148</v>
      </c>
      <c r="AB223" t="s">
        <v>149</v>
      </c>
      <c r="AC223" t="s">
        <v>56</v>
      </c>
      <c r="AD223" t="s">
        <v>257</v>
      </c>
      <c r="AE223" s="4">
        <v>1.0620000000000001</v>
      </c>
      <c r="AF223" t="s">
        <v>56</v>
      </c>
      <c r="AH223" t="s">
        <v>221</v>
      </c>
      <c r="AI223" t="s">
        <v>221</v>
      </c>
      <c r="AJ223">
        <v>0</v>
      </c>
    </row>
    <row r="224" spans="1:36" x14ac:dyDescent="0.2">
      <c r="A224">
        <v>5593</v>
      </c>
      <c r="B224" t="s">
        <v>249</v>
      </c>
      <c r="C224" t="s">
        <v>250</v>
      </c>
      <c r="D224" t="s">
        <v>39</v>
      </c>
      <c r="E224">
        <v>62705</v>
      </c>
      <c r="F224" t="s">
        <v>290</v>
      </c>
      <c r="G224">
        <v>132019</v>
      </c>
      <c r="H224" t="s">
        <v>143</v>
      </c>
      <c r="J224" t="s">
        <v>144</v>
      </c>
      <c r="K224" t="s">
        <v>145</v>
      </c>
      <c r="L224" t="s">
        <v>146</v>
      </c>
      <c r="M224" t="s">
        <v>255</v>
      </c>
      <c r="N224" t="s">
        <v>46</v>
      </c>
      <c r="P224">
        <v>910387</v>
      </c>
      <c r="Q224" t="s">
        <v>147</v>
      </c>
      <c r="R224">
        <v>20055</v>
      </c>
      <c r="S224" t="s">
        <v>126</v>
      </c>
      <c r="T224" t="s">
        <v>127</v>
      </c>
      <c r="U224">
        <v>88</v>
      </c>
      <c r="V224" t="s">
        <v>128</v>
      </c>
      <c r="W224" t="s">
        <v>51</v>
      </c>
      <c r="X224" t="s">
        <v>129</v>
      </c>
      <c r="Y224">
        <v>132019</v>
      </c>
      <c r="Z224" t="s">
        <v>143</v>
      </c>
      <c r="AB224" t="s">
        <v>144</v>
      </c>
      <c r="AC224" t="s">
        <v>56</v>
      </c>
      <c r="AD224" t="s">
        <v>257</v>
      </c>
      <c r="AE224" s="4">
        <v>0.77200000000000002</v>
      </c>
      <c r="AF224" t="s">
        <v>56</v>
      </c>
      <c r="AH224" t="s">
        <v>221</v>
      </c>
      <c r="AI224" t="s">
        <v>221</v>
      </c>
      <c r="AJ224">
        <v>0</v>
      </c>
    </row>
    <row r="225" spans="1:36" x14ac:dyDescent="0.2">
      <c r="A225">
        <v>5593</v>
      </c>
      <c r="B225" t="s">
        <v>249</v>
      </c>
      <c r="C225" t="s">
        <v>250</v>
      </c>
      <c r="D225" t="s">
        <v>39</v>
      </c>
      <c r="E225">
        <v>62705</v>
      </c>
      <c r="F225" t="s">
        <v>290</v>
      </c>
      <c r="G225">
        <v>132019</v>
      </c>
      <c r="H225" t="s">
        <v>143</v>
      </c>
      <c r="J225" t="s">
        <v>144</v>
      </c>
      <c r="K225" t="s">
        <v>145</v>
      </c>
      <c r="L225" t="s">
        <v>146</v>
      </c>
      <c r="M225" t="s">
        <v>255</v>
      </c>
      <c r="N225" t="s">
        <v>46</v>
      </c>
      <c r="P225">
        <v>910387</v>
      </c>
      <c r="Q225" t="s">
        <v>147</v>
      </c>
      <c r="R225">
        <v>20055</v>
      </c>
      <c r="S225" t="s">
        <v>126</v>
      </c>
      <c r="T225" t="s">
        <v>127</v>
      </c>
      <c r="U225">
        <v>88</v>
      </c>
      <c r="V225" t="s">
        <v>128</v>
      </c>
      <c r="W225" t="s">
        <v>51</v>
      </c>
      <c r="X225" t="s">
        <v>129</v>
      </c>
      <c r="Y225">
        <v>166530</v>
      </c>
      <c r="Z225" t="s">
        <v>87</v>
      </c>
      <c r="AA225" t="s">
        <v>150</v>
      </c>
      <c r="AB225" t="s">
        <v>151</v>
      </c>
      <c r="AC225" t="s">
        <v>56</v>
      </c>
      <c r="AD225" t="s">
        <v>257</v>
      </c>
      <c r="AE225" s="4">
        <v>0.77</v>
      </c>
      <c r="AF225" t="s">
        <v>58</v>
      </c>
      <c r="AH225" t="s">
        <v>221</v>
      </c>
      <c r="AI225" t="s">
        <v>221</v>
      </c>
      <c r="AJ225">
        <v>0</v>
      </c>
    </row>
    <row r="226" spans="1:36" x14ac:dyDescent="0.2">
      <c r="A226">
        <v>5593</v>
      </c>
      <c r="B226" t="s">
        <v>249</v>
      </c>
      <c r="C226" t="s">
        <v>250</v>
      </c>
      <c r="D226" t="s">
        <v>39</v>
      </c>
      <c r="E226">
        <v>62705</v>
      </c>
      <c r="F226" t="s">
        <v>290</v>
      </c>
      <c r="G226">
        <v>132019</v>
      </c>
      <c r="H226" t="s">
        <v>143</v>
      </c>
      <c r="J226" t="s">
        <v>144</v>
      </c>
      <c r="K226" t="s">
        <v>145</v>
      </c>
      <c r="L226" t="s">
        <v>146</v>
      </c>
      <c r="M226" t="s">
        <v>255</v>
      </c>
      <c r="N226" t="s">
        <v>46</v>
      </c>
      <c r="P226">
        <v>910387</v>
      </c>
      <c r="Q226" t="s">
        <v>147</v>
      </c>
      <c r="R226">
        <v>20055</v>
      </c>
      <c r="S226" t="s">
        <v>126</v>
      </c>
      <c r="T226" t="s">
        <v>127</v>
      </c>
      <c r="U226">
        <v>88</v>
      </c>
      <c r="V226" t="s">
        <v>128</v>
      </c>
      <c r="W226" t="s">
        <v>51</v>
      </c>
      <c r="X226" t="s">
        <v>129</v>
      </c>
      <c r="Y226">
        <v>183527</v>
      </c>
      <c r="Z226" t="s">
        <v>59</v>
      </c>
      <c r="AB226" t="s">
        <v>291</v>
      </c>
      <c r="AC226" t="s">
        <v>56</v>
      </c>
      <c r="AD226" t="s">
        <v>257</v>
      </c>
      <c r="AE226" s="4">
        <v>0.67200000000000004</v>
      </c>
      <c r="AF226" t="s">
        <v>56</v>
      </c>
      <c r="AH226" t="s">
        <v>221</v>
      </c>
      <c r="AI226" t="s">
        <v>221</v>
      </c>
      <c r="AJ226">
        <v>0</v>
      </c>
    </row>
    <row r="227" spans="1:36" x14ac:dyDescent="0.2">
      <c r="A227">
        <v>5593</v>
      </c>
      <c r="B227" t="s">
        <v>249</v>
      </c>
      <c r="C227" t="s">
        <v>250</v>
      </c>
      <c r="D227" t="s">
        <v>39</v>
      </c>
      <c r="E227">
        <v>62705</v>
      </c>
      <c r="F227" t="s">
        <v>290</v>
      </c>
      <c r="G227">
        <v>132019</v>
      </c>
      <c r="H227" t="s">
        <v>143</v>
      </c>
      <c r="J227" t="s">
        <v>144</v>
      </c>
      <c r="K227" t="s">
        <v>145</v>
      </c>
      <c r="L227" t="s">
        <v>146</v>
      </c>
      <c r="M227" t="s">
        <v>255</v>
      </c>
      <c r="N227" t="s">
        <v>46</v>
      </c>
      <c r="P227">
        <v>910387</v>
      </c>
      <c r="Q227" t="s">
        <v>147</v>
      </c>
      <c r="R227">
        <v>20055</v>
      </c>
      <c r="S227" t="s">
        <v>126</v>
      </c>
      <c r="T227" t="s">
        <v>127</v>
      </c>
      <c r="U227">
        <v>88</v>
      </c>
      <c r="V227" t="s">
        <v>128</v>
      </c>
      <c r="W227" t="s">
        <v>51</v>
      </c>
      <c r="X227" t="s">
        <v>129</v>
      </c>
      <c r="Y227">
        <v>107088</v>
      </c>
      <c r="Z227" t="s">
        <v>152</v>
      </c>
      <c r="AB227" t="s">
        <v>149</v>
      </c>
      <c r="AC227" t="s">
        <v>56</v>
      </c>
      <c r="AD227" t="s">
        <v>257</v>
      </c>
      <c r="AE227" s="4">
        <v>0.56999999999999995</v>
      </c>
      <c r="AF227" t="s">
        <v>56</v>
      </c>
      <c r="AH227" t="s">
        <v>221</v>
      </c>
      <c r="AI227" t="s">
        <v>221</v>
      </c>
      <c r="AJ227">
        <v>0</v>
      </c>
    </row>
    <row r="228" spans="1:36" x14ac:dyDescent="0.2">
      <c r="A228">
        <v>5593</v>
      </c>
      <c r="B228" t="s">
        <v>249</v>
      </c>
      <c r="C228" t="s">
        <v>250</v>
      </c>
      <c r="D228" t="s">
        <v>39</v>
      </c>
      <c r="E228">
        <v>62705</v>
      </c>
      <c r="F228" t="s">
        <v>290</v>
      </c>
      <c r="G228">
        <v>132019</v>
      </c>
      <c r="H228" t="s">
        <v>143</v>
      </c>
      <c r="J228" t="s">
        <v>144</v>
      </c>
      <c r="K228" t="s">
        <v>145</v>
      </c>
      <c r="L228" t="s">
        <v>146</v>
      </c>
      <c r="M228" t="s">
        <v>255</v>
      </c>
      <c r="N228" t="s">
        <v>46</v>
      </c>
      <c r="P228">
        <v>910387</v>
      </c>
      <c r="Q228" t="s">
        <v>147</v>
      </c>
      <c r="R228">
        <v>20055</v>
      </c>
      <c r="S228" t="s">
        <v>126</v>
      </c>
      <c r="T228" t="s">
        <v>127</v>
      </c>
      <c r="U228">
        <v>88</v>
      </c>
      <c r="V228" t="s">
        <v>128</v>
      </c>
      <c r="W228" t="s">
        <v>51</v>
      </c>
      <c r="X228" t="s">
        <v>129</v>
      </c>
      <c r="Y228">
        <v>246763</v>
      </c>
      <c r="Z228" t="s">
        <v>103</v>
      </c>
      <c r="AB228" t="s">
        <v>118</v>
      </c>
      <c r="AC228" t="s">
        <v>56</v>
      </c>
      <c r="AD228" t="s">
        <v>257</v>
      </c>
      <c r="AE228" s="4">
        <v>0.55900000000000005</v>
      </c>
      <c r="AF228" t="s">
        <v>58</v>
      </c>
      <c r="AH228" t="s">
        <v>221</v>
      </c>
      <c r="AI228" t="s">
        <v>221</v>
      </c>
      <c r="AJ228">
        <v>0</v>
      </c>
    </row>
    <row r="229" spans="1:36" x14ac:dyDescent="0.2">
      <c r="A229">
        <v>5593</v>
      </c>
      <c r="B229" t="s">
        <v>249</v>
      </c>
      <c r="C229" t="s">
        <v>250</v>
      </c>
      <c r="D229" t="s">
        <v>39</v>
      </c>
      <c r="E229">
        <v>62705</v>
      </c>
      <c r="F229" t="s">
        <v>290</v>
      </c>
      <c r="G229">
        <v>132019</v>
      </c>
      <c r="H229" t="s">
        <v>143</v>
      </c>
      <c r="J229" t="s">
        <v>144</v>
      </c>
      <c r="K229" t="s">
        <v>145</v>
      </c>
      <c r="L229" t="s">
        <v>146</v>
      </c>
      <c r="M229" t="s">
        <v>255</v>
      </c>
      <c r="N229" t="s">
        <v>46</v>
      </c>
      <c r="P229">
        <v>910387</v>
      </c>
      <c r="Q229" t="s">
        <v>147</v>
      </c>
      <c r="R229">
        <v>20055</v>
      </c>
      <c r="S229" t="s">
        <v>126</v>
      </c>
      <c r="T229" t="s">
        <v>127</v>
      </c>
      <c r="U229">
        <v>88</v>
      </c>
      <c r="V229" t="s">
        <v>128</v>
      </c>
      <c r="W229" t="s">
        <v>51</v>
      </c>
      <c r="X229" t="s">
        <v>129</v>
      </c>
      <c r="Y229">
        <v>114444</v>
      </c>
      <c r="Z229" t="s">
        <v>292</v>
      </c>
      <c r="AB229" t="s">
        <v>293</v>
      </c>
      <c r="AC229" t="s">
        <v>56</v>
      </c>
      <c r="AD229" t="s">
        <v>257</v>
      </c>
      <c r="AE229" s="4">
        <v>0.46100000000000002</v>
      </c>
      <c r="AF229" t="s">
        <v>58</v>
      </c>
      <c r="AH229" t="s">
        <v>221</v>
      </c>
      <c r="AI229" t="s">
        <v>221</v>
      </c>
      <c r="AJ229">
        <v>0</v>
      </c>
    </row>
    <row r="230" spans="1:36" x14ac:dyDescent="0.2">
      <c r="A230">
        <v>5593</v>
      </c>
      <c r="B230" t="s">
        <v>249</v>
      </c>
      <c r="C230" t="s">
        <v>250</v>
      </c>
      <c r="D230" t="s">
        <v>39</v>
      </c>
      <c r="E230">
        <v>63047</v>
      </c>
      <c r="F230" t="s">
        <v>512</v>
      </c>
      <c r="G230">
        <v>126061</v>
      </c>
      <c r="H230" t="s">
        <v>286</v>
      </c>
      <c r="J230" t="s">
        <v>101</v>
      </c>
      <c r="K230" t="s">
        <v>513</v>
      </c>
      <c r="L230" t="s">
        <v>514</v>
      </c>
      <c r="M230" t="s">
        <v>255</v>
      </c>
      <c r="N230" t="s">
        <v>46</v>
      </c>
      <c r="P230">
        <v>10322</v>
      </c>
      <c r="Q230" t="s">
        <v>515</v>
      </c>
      <c r="R230">
        <v>22433</v>
      </c>
      <c r="S230" t="s">
        <v>1179</v>
      </c>
      <c r="T230" t="s">
        <v>516</v>
      </c>
      <c r="U230" t="s">
        <v>517</v>
      </c>
      <c r="V230" t="s">
        <v>518</v>
      </c>
      <c r="W230" t="s">
        <v>163</v>
      </c>
      <c r="X230" t="s">
        <v>519</v>
      </c>
      <c r="Y230">
        <v>126061</v>
      </c>
      <c r="Z230" t="s">
        <v>286</v>
      </c>
      <c r="AB230" t="s">
        <v>101</v>
      </c>
      <c r="AC230" t="s">
        <v>56</v>
      </c>
      <c r="AD230" t="s">
        <v>257</v>
      </c>
      <c r="AE230" s="4">
        <v>0.80500000000000005</v>
      </c>
      <c r="AF230" t="s">
        <v>56</v>
      </c>
      <c r="AJ230">
        <v>0</v>
      </c>
    </row>
    <row r="231" spans="1:36" x14ac:dyDescent="0.2">
      <c r="A231">
        <v>5593</v>
      </c>
      <c r="B231" t="s">
        <v>249</v>
      </c>
      <c r="C231" t="s">
        <v>250</v>
      </c>
      <c r="D231" t="s">
        <v>39</v>
      </c>
      <c r="E231">
        <v>63047</v>
      </c>
      <c r="F231" t="s">
        <v>512</v>
      </c>
      <c r="G231">
        <v>126061</v>
      </c>
      <c r="H231" t="s">
        <v>286</v>
      </c>
      <c r="J231" t="s">
        <v>101</v>
      </c>
      <c r="K231" t="s">
        <v>513</v>
      </c>
      <c r="L231" t="s">
        <v>514</v>
      </c>
      <c r="M231" t="s">
        <v>255</v>
      </c>
      <c r="N231" t="s">
        <v>46</v>
      </c>
      <c r="P231">
        <v>10322</v>
      </c>
      <c r="Q231" t="s">
        <v>515</v>
      </c>
      <c r="R231">
        <v>22433</v>
      </c>
      <c r="S231" t="s">
        <v>1179</v>
      </c>
      <c r="T231" t="s">
        <v>516</v>
      </c>
      <c r="U231" t="s">
        <v>517</v>
      </c>
      <c r="V231" t="s">
        <v>518</v>
      </c>
      <c r="W231" t="s">
        <v>163</v>
      </c>
      <c r="X231" t="s">
        <v>519</v>
      </c>
      <c r="Y231">
        <v>165924</v>
      </c>
      <c r="Z231" t="s">
        <v>153</v>
      </c>
      <c r="AB231" t="s">
        <v>520</v>
      </c>
      <c r="AC231" t="s">
        <v>56</v>
      </c>
      <c r="AD231" t="s">
        <v>257</v>
      </c>
      <c r="AE231" s="4">
        <v>0.58599999999999997</v>
      </c>
      <c r="AF231" t="s">
        <v>56</v>
      </c>
      <c r="AJ231">
        <v>0</v>
      </c>
    </row>
    <row r="232" spans="1:36" x14ac:dyDescent="0.2">
      <c r="A232">
        <v>5593</v>
      </c>
      <c r="B232" t="s">
        <v>249</v>
      </c>
      <c r="C232" t="s">
        <v>250</v>
      </c>
      <c r="D232" t="s">
        <v>39</v>
      </c>
      <c r="E232">
        <v>63047</v>
      </c>
      <c r="F232" t="s">
        <v>512</v>
      </c>
      <c r="G232">
        <v>126061</v>
      </c>
      <c r="H232" t="s">
        <v>286</v>
      </c>
      <c r="J232" t="s">
        <v>101</v>
      </c>
      <c r="K232" t="s">
        <v>513</v>
      </c>
      <c r="L232" t="s">
        <v>514</v>
      </c>
      <c r="M232" t="s">
        <v>255</v>
      </c>
      <c r="N232" t="s">
        <v>46</v>
      </c>
      <c r="P232">
        <v>10322</v>
      </c>
      <c r="Q232" t="s">
        <v>515</v>
      </c>
      <c r="R232">
        <v>22433</v>
      </c>
      <c r="S232" t="s">
        <v>1179</v>
      </c>
      <c r="T232" t="s">
        <v>516</v>
      </c>
      <c r="U232" t="s">
        <v>517</v>
      </c>
      <c r="V232" t="s">
        <v>518</v>
      </c>
      <c r="W232" t="s">
        <v>163</v>
      </c>
      <c r="X232" t="s">
        <v>519</v>
      </c>
      <c r="Y232">
        <v>112495</v>
      </c>
      <c r="Z232" t="s">
        <v>116</v>
      </c>
      <c r="AB232" t="s">
        <v>521</v>
      </c>
      <c r="AC232" t="s">
        <v>56</v>
      </c>
      <c r="AD232" t="s">
        <v>257</v>
      </c>
      <c r="AE232" s="4">
        <v>0.61399999999999999</v>
      </c>
      <c r="AF232" t="s">
        <v>56</v>
      </c>
      <c r="AJ232">
        <v>0</v>
      </c>
    </row>
    <row r="233" spans="1:36" x14ac:dyDescent="0.2">
      <c r="A233">
        <v>5593</v>
      </c>
      <c r="B233" t="s">
        <v>249</v>
      </c>
      <c r="C233" t="s">
        <v>250</v>
      </c>
      <c r="D233" t="s">
        <v>39</v>
      </c>
      <c r="E233">
        <v>63047</v>
      </c>
      <c r="F233" t="s">
        <v>512</v>
      </c>
      <c r="G233">
        <v>126061</v>
      </c>
      <c r="H233" t="s">
        <v>286</v>
      </c>
      <c r="J233" t="s">
        <v>101</v>
      </c>
      <c r="K233" t="s">
        <v>513</v>
      </c>
      <c r="L233" t="s">
        <v>514</v>
      </c>
      <c r="M233" t="s">
        <v>255</v>
      </c>
      <c r="N233" t="s">
        <v>46</v>
      </c>
      <c r="P233">
        <v>10322</v>
      </c>
      <c r="Q233" t="s">
        <v>515</v>
      </c>
      <c r="R233">
        <v>22433</v>
      </c>
      <c r="S233" t="s">
        <v>1179</v>
      </c>
      <c r="T233" t="s">
        <v>516</v>
      </c>
      <c r="U233" t="s">
        <v>517</v>
      </c>
      <c r="V233" t="s">
        <v>518</v>
      </c>
      <c r="W233" t="s">
        <v>163</v>
      </c>
      <c r="X233" t="s">
        <v>519</v>
      </c>
      <c r="Y233">
        <v>105961</v>
      </c>
      <c r="Z233" t="s">
        <v>522</v>
      </c>
      <c r="AA233" t="s">
        <v>66</v>
      </c>
      <c r="AB233" t="s">
        <v>523</v>
      </c>
      <c r="AC233" t="s">
        <v>56</v>
      </c>
      <c r="AD233" t="s">
        <v>257</v>
      </c>
      <c r="AE233" s="4">
        <v>0.46700000000000003</v>
      </c>
      <c r="AF233" t="s">
        <v>56</v>
      </c>
      <c r="AJ233">
        <v>0</v>
      </c>
    </row>
    <row r="234" spans="1:36" x14ac:dyDescent="0.2">
      <c r="A234">
        <v>5593</v>
      </c>
      <c r="B234" t="s">
        <v>249</v>
      </c>
      <c r="C234" t="s">
        <v>250</v>
      </c>
      <c r="D234" t="s">
        <v>39</v>
      </c>
      <c r="E234">
        <v>63047</v>
      </c>
      <c r="F234" t="s">
        <v>512</v>
      </c>
      <c r="G234">
        <v>126061</v>
      </c>
      <c r="H234" t="s">
        <v>286</v>
      </c>
      <c r="J234" t="s">
        <v>101</v>
      </c>
      <c r="K234" t="s">
        <v>513</v>
      </c>
      <c r="L234" t="s">
        <v>514</v>
      </c>
      <c r="M234" t="s">
        <v>255</v>
      </c>
      <c r="N234" t="s">
        <v>46</v>
      </c>
      <c r="P234">
        <v>10322</v>
      </c>
      <c r="Q234" t="s">
        <v>515</v>
      </c>
      <c r="R234">
        <v>22433</v>
      </c>
      <c r="S234" t="s">
        <v>1179</v>
      </c>
      <c r="T234" t="s">
        <v>516</v>
      </c>
      <c r="U234" t="s">
        <v>517</v>
      </c>
      <c r="V234" t="s">
        <v>518</v>
      </c>
      <c r="W234" t="s">
        <v>163</v>
      </c>
      <c r="X234" t="s">
        <v>519</v>
      </c>
      <c r="Y234">
        <v>207520</v>
      </c>
      <c r="Z234" t="s">
        <v>75</v>
      </c>
      <c r="AB234" t="s">
        <v>524</v>
      </c>
      <c r="AC234" t="s">
        <v>58</v>
      </c>
      <c r="AD234" t="s">
        <v>257</v>
      </c>
      <c r="AE234" s="4">
        <v>0.40200000000000002</v>
      </c>
      <c r="AF234" t="s">
        <v>56</v>
      </c>
      <c r="AJ234">
        <v>0</v>
      </c>
    </row>
    <row r="235" spans="1:36" x14ac:dyDescent="0.2">
      <c r="A235">
        <v>5597</v>
      </c>
      <c r="B235" t="s">
        <v>919</v>
      </c>
      <c r="C235" t="s">
        <v>920</v>
      </c>
      <c r="D235" t="s">
        <v>39</v>
      </c>
      <c r="E235">
        <v>63067</v>
      </c>
      <c r="F235" t="s">
        <v>994</v>
      </c>
      <c r="G235">
        <v>112495</v>
      </c>
      <c r="H235" t="s">
        <v>116</v>
      </c>
      <c r="J235" t="s">
        <v>521</v>
      </c>
      <c r="K235" t="s">
        <v>995</v>
      </c>
      <c r="L235" t="s">
        <v>996</v>
      </c>
      <c r="M235" t="s">
        <v>124</v>
      </c>
      <c r="N235" t="s">
        <v>46</v>
      </c>
      <c r="O235" t="s">
        <v>110</v>
      </c>
      <c r="P235">
        <v>10322</v>
      </c>
      <c r="Q235" t="s">
        <v>515</v>
      </c>
      <c r="R235">
        <v>22433</v>
      </c>
      <c r="S235" t="s">
        <v>1179</v>
      </c>
      <c r="T235" t="s">
        <v>516</v>
      </c>
      <c r="U235" t="s">
        <v>517</v>
      </c>
      <c r="V235" t="s">
        <v>518</v>
      </c>
      <c r="W235" t="s">
        <v>163</v>
      </c>
      <c r="X235" t="s">
        <v>519</v>
      </c>
      <c r="Y235">
        <v>112495</v>
      </c>
      <c r="Z235" t="s">
        <v>116</v>
      </c>
      <c r="AB235" t="s">
        <v>521</v>
      </c>
      <c r="AC235" t="s">
        <v>56</v>
      </c>
      <c r="AD235" t="s">
        <v>855</v>
      </c>
      <c r="AE235" s="4">
        <v>5.1539999999999999</v>
      </c>
      <c r="AF235" t="s">
        <v>56</v>
      </c>
      <c r="AJ235">
        <v>0</v>
      </c>
    </row>
    <row r="236" spans="1:36" x14ac:dyDescent="0.2">
      <c r="A236">
        <v>5597</v>
      </c>
      <c r="B236" t="s">
        <v>919</v>
      </c>
      <c r="C236" t="s">
        <v>920</v>
      </c>
      <c r="D236" t="s">
        <v>39</v>
      </c>
      <c r="E236">
        <v>63067</v>
      </c>
      <c r="F236" t="s">
        <v>994</v>
      </c>
      <c r="G236">
        <v>112495</v>
      </c>
      <c r="H236" t="s">
        <v>116</v>
      </c>
      <c r="J236" t="s">
        <v>521</v>
      </c>
      <c r="K236" t="s">
        <v>995</v>
      </c>
      <c r="L236" t="s">
        <v>996</v>
      </c>
      <c r="M236" t="s">
        <v>124</v>
      </c>
      <c r="N236" t="s">
        <v>46</v>
      </c>
      <c r="O236" t="s">
        <v>110</v>
      </c>
      <c r="P236">
        <v>10322</v>
      </c>
      <c r="Q236" t="s">
        <v>515</v>
      </c>
      <c r="R236">
        <v>22433</v>
      </c>
      <c r="S236" t="s">
        <v>1179</v>
      </c>
      <c r="T236" t="s">
        <v>516</v>
      </c>
      <c r="U236" t="s">
        <v>517</v>
      </c>
      <c r="V236" t="s">
        <v>518</v>
      </c>
      <c r="W236" t="s">
        <v>163</v>
      </c>
      <c r="X236" t="s">
        <v>519</v>
      </c>
      <c r="Y236">
        <v>105961</v>
      </c>
      <c r="Z236" t="s">
        <v>522</v>
      </c>
      <c r="AA236" t="s">
        <v>66</v>
      </c>
      <c r="AB236" t="s">
        <v>523</v>
      </c>
      <c r="AC236" t="s">
        <v>56</v>
      </c>
      <c r="AD236" t="s">
        <v>855</v>
      </c>
      <c r="AE236" s="4">
        <v>2.5179999999999998</v>
      </c>
      <c r="AF236" t="s">
        <v>56</v>
      </c>
      <c r="AJ236">
        <v>0</v>
      </c>
    </row>
    <row r="237" spans="1:36" x14ac:dyDescent="0.2">
      <c r="A237">
        <v>5597</v>
      </c>
      <c r="B237" t="s">
        <v>919</v>
      </c>
      <c r="C237" t="s">
        <v>920</v>
      </c>
      <c r="D237" t="s">
        <v>39</v>
      </c>
      <c r="E237">
        <v>63067</v>
      </c>
      <c r="F237" t="s">
        <v>994</v>
      </c>
      <c r="G237">
        <v>112495</v>
      </c>
      <c r="H237" t="s">
        <v>116</v>
      </c>
      <c r="J237" t="s">
        <v>521</v>
      </c>
      <c r="K237" t="s">
        <v>995</v>
      </c>
      <c r="L237" t="s">
        <v>996</v>
      </c>
      <c r="M237" t="s">
        <v>124</v>
      </c>
      <c r="N237" t="s">
        <v>46</v>
      </c>
      <c r="O237" t="s">
        <v>110</v>
      </c>
      <c r="P237">
        <v>10322</v>
      </c>
      <c r="Q237" t="s">
        <v>515</v>
      </c>
      <c r="R237">
        <v>22433</v>
      </c>
      <c r="S237" t="s">
        <v>1179</v>
      </c>
      <c r="T237" t="s">
        <v>516</v>
      </c>
      <c r="U237" t="s">
        <v>517</v>
      </c>
      <c r="V237" t="s">
        <v>518</v>
      </c>
      <c r="W237" t="s">
        <v>163</v>
      </c>
      <c r="X237" t="s">
        <v>519</v>
      </c>
      <c r="Y237">
        <v>131897</v>
      </c>
      <c r="Z237" t="s">
        <v>73</v>
      </c>
      <c r="AA237" t="s">
        <v>54</v>
      </c>
      <c r="AB237" t="s">
        <v>997</v>
      </c>
      <c r="AC237" t="s">
        <v>58</v>
      </c>
      <c r="AD237" t="s">
        <v>855</v>
      </c>
      <c r="AE237" s="4">
        <v>1.5680000000000001</v>
      </c>
      <c r="AF237" t="s">
        <v>56</v>
      </c>
      <c r="AJ237">
        <v>0</v>
      </c>
    </row>
    <row r="238" spans="1:36" x14ac:dyDescent="0.2">
      <c r="A238">
        <v>5597</v>
      </c>
      <c r="B238" t="s">
        <v>919</v>
      </c>
      <c r="C238" t="s">
        <v>920</v>
      </c>
      <c r="D238" t="s">
        <v>39</v>
      </c>
      <c r="E238">
        <v>63067</v>
      </c>
      <c r="F238" t="s">
        <v>994</v>
      </c>
      <c r="G238">
        <v>112495</v>
      </c>
      <c r="H238" t="s">
        <v>116</v>
      </c>
      <c r="J238" t="s">
        <v>521</v>
      </c>
      <c r="K238" t="s">
        <v>995</v>
      </c>
      <c r="L238" t="s">
        <v>996</v>
      </c>
      <c r="M238" t="s">
        <v>124</v>
      </c>
      <c r="N238" t="s">
        <v>46</v>
      </c>
      <c r="O238" t="s">
        <v>110</v>
      </c>
      <c r="P238">
        <v>10322</v>
      </c>
      <c r="Q238" t="s">
        <v>515</v>
      </c>
      <c r="R238">
        <v>22433</v>
      </c>
      <c r="S238" t="s">
        <v>1179</v>
      </c>
      <c r="T238" t="s">
        <v>516</v>
      </c>
      <c r="U238" t="s">
        <v>517</v>
      </c>
      <c r="V238" t="s">
        <v>518</v>
      </c>
      <c r="W238" t="s">
        <v>163</v>
      </c>
      <c r="X238" t="s">
        <v>519</v>
      </c>
      <c r="Y238">
        <v>150441</v>
      </c>
      <c r="Z238" t="s">
        <v>998</v>
      </c>
      <c r="AB238" t="s">
        <v>999</v>
      </c>
      <c r="AC238" t="s">
        <v>58</v>
      </c>
      <c r="AD238" t="s">
        <v>855</v>
      </c>
      <c r="AE238" s="4">
        <v>1.6060000000000001</v>
      </c>
      <c r="AF238" t="s">
        <v>56</v>
      </c>
      <c r="AJ238">
        <v>0</v>
      </c>
    </row>
    <row r="239" spans="1:36" x14ac:dyDescent="0.2">
      <c r="A239">
        <v>5597</v>
      </c>
      <c r="B239" t="s">
        <v>919</v>
      </c>
      <c r="C239" t="s">
        <v>920</v>
      </c>
      <c r="D239" t="s">
        <v>39</v>
      </c>
      <c r="E239">
        <v>63067</v>
      </c>
      <c r="F239" t="s">
        <v>994</v>
      </c>
      <c r="G239">
        <v>112495</v>
      </c>
      <c r="H239" t="s">
        <v>116</v>
      </c>
      <c r="J239" t="s">
        <v>521</v>
      </c>
      <c r="K239" t="s">
        <v>995</v>
      </c>
      <c r="L239" t="s">
        <v>996</v>
      </c>
      <c r="M239" t="s">
        <v>124</v>
      </c>
      <c r="N239" t="s">
        <v>46</v>
      </c>
      <c r="O239" t="s">
        <v>110</v>
      </c>
      <c r="P239">
        <v>10322</v>
      </c>
      <c r="Q239" t="s">
        <v>515</v>
      </c>
      <c r="R239">
        <v>22433</v>
      </c>
      <c r="S239" t="s">
        <v>1179</v>
      </c>
      <c r="T239" t="s">
        <v>516</v>
      </c>
      <c r="U239" t="s">
        <v>517</v>
      </c>
      <c r="V239" t="s">
        <v>518</v>
      </c>
      <c r="W239" t="s">
        <v>163</v>
      </c>
      <c r="X239" t="s">
        <v>519</v>
      </c>
      <c r="Y239">
        <v>165924</v>
      </c>
      <c r="Z239" t="s">
        <v>153</v>
      </c>
      <c r="AB239" t="s">
        <v>520</v>
      </c>
      <c r="AC239" t="s">
        <v>56</v>
      </c>
      <c r="AD239" t="s">
        <v>855</v>
      </c>
      <c r="AE239" s="4">
        <v>2.7890000000000001</v>
      </c>
      <c r="AF239" t="s">
        <v>56</v>
      </c>
      <c r="AJ239">
        <v>0</v>
      </c>
    </row>
    <row r="240" spans="1:36" x14ac:dyDescent="0.2">
      <c r="A240">
        <v>5597</v>
      </c>
      <c r="B240" t="s">
        <v>919</v>
      </c>
      <c r="C240" t="s">
        <v>920</v>
      </c>
      <c r="D240" t="s">
        <v>39</v>
      </c>
      <c r="E240">
        <v>63067</v>
      </c>
      <c r="F240" t="s">
        <v>994</v>
      </c>
      <c r="G240">
        <v>112495</v>
      </c>
      <c r="H240" t="s">
        <v>116</v>
      </c>
      <c r="J240" t="s">
        <v>521</v>
      </c>
      <c r="K240" t="s">
        <v>995</v>
      </c>
      <c r="L240" t="s">
        <v>996</v>
      </c>
      <c r="M240" t="s">
        <v>124</v>
      </c>
      <c r="N240" t="s">
        <v>46</v>
      </c>
      <c r="O240" t="s">
        <v>110</v>
      </c>
      <c r="P240">
        <v>10322</v>
      </c>
      <c r="Q240" t="s">
        <v>515</v>
      </c>
      <c r="R240">
        <v>22433</v>
      </c>
      <c r="S240" t="s">
        <v>1179</v>
      </c>
      <c r="T240" t="s">
        <v>516</v>
      </c>
      <c r="U240" t="s">
        <v>517</v>
      </c>
      <c r="V240" t="s">
        <v>518</v>
      </c>
      <c r="W240" t="s">
        <v>163</v>
      </c>
      <c r="X240" t="s">
        <v>519</v>
      </c>
      <c r="Y240">
        <v>147354</v>
      </c>
      <c r="Z240" t="s">
        <v>173</v>
      </c>
      <c r="AB240" t="s">
        <v>446</v>
      </c>
      <c r="AC240" t="s">
        <v>58</v>
      </c>
      <c r="AD240" t="s">
        <v>855</v>
      </c>
      <c r="AE240" s="4">
        <v>1.56</v>
      </c>
      <c r="AF240" t="s">
        <v>56</v>
      </c>
      <c r="AJ240">
        <v>0</v>
      </c>
    </row>
    <row r="241" spans="1:36" x14ac:dyDescent="0.2">
      <c r="A241">
        <v>5597</v>
      </c>
      <c r="B241" t="s">
        <v>919</v>
      </c>
      <c r="C241" t="s">
        <v>920</v>
      </c>
      <c r="D241" t="s">
        <v>39</v>
      </c>
      <c r="E241">
        <v>63067</v>
      </c>
      <c r="F241" t="s">
        <v>994</v>
      </c>
      <c r="G241">
        <v>112495</v>
      </c>
      <c r="H241" t="s">
        <v>116</v>
      </c>
      <c r="J241" t="s">
        <v>521</v>
      </c>
      <c r="K241" t="s">
        <v>995</v>
      </c>
      <c r="L241" t="s">
        <v>996</v>
      </c>
      <c r="M241" t="s">
        <v>124</v>
      </c>
      <c r="N241" t="s">
        <v>46</v>
      </c>
      <c r="O241" t="s">
        <v>110</v>
      </c>
      <c r="P241">
        <v>10322</v>
      </c>
      <c r="Q241" t="s">
        <v>515</v>
      </c>
      <c r="R241">
        <v>22433</v>
      </c>
      <c r="S241" t="s">
        <v>1179</v>
      </c>
      <c r="T241" t="s">
        <v>516</v>
      </c>
      <c r="U241" t="s">
        <v>517</v>
      </c>
      <c r="V241" t="s">
        <v>518</v>
      </c>
      <c r="W241" t="s">
        <v>163</v>
      </c>
      <c r="X241" t="s">
        <v>519</v>
      </c>
      <c r="Y241">
        <v>160125</v>
      </c>
      <c r="Z241" t="s">
        <v>1000</v>
      </c>
      <c r="AB241" t="s">
        <v>1001</v>
      </c>
      <c r="AC241" t="s">
        <v>58</v>
      </c>
      <c r="AD241" t="s">
        <v>855</v>
      </c>
      <c r="AE241" s="4">
        <v>1.8360000000000001</v>
      </c>
      <c r="AF241" t="s">
        <v>56</v>
      </c>
      <c r="AJ241">
        <v>0</v>
      </c>
    </row>
    <row r="242" spans="1:36" x14ac:dyDescent="0.2">
      <c r="A242">
        <v>5597</v>
      </c>
      <c r="B242" t="s">
        <v>919</v>
      </c>
      <c r="C242" t="s">
        <v>920</v>
      </c>
      <c r="D242" t="s">
        <v>39</v>
      </c>
      <c r="E242">
        <v>63067</v>
      </c>
      <c r="F242" t="s">
        <v>994</v>
      </c>
      <c r="G242">
        <v>112495</v>
      </c>
      <c r="H242" t="s">
        <v>116</v>
      </c>
      <c r="J242" t="s">
        <v>521</v>
      </c>
      <c r="K242" t="s">
        <v>995</v>
      </c>
      <c r="L242" t="s">
        <v>996</v>
      </c>
      <c r="M242" t="s">
        <v>124</v>
      </c>
      <c r="N242" t="s">
        <v>46</v>
      </c>
      <c r="O242" t="s">
        <v>110</v>
      </c>
      <c r="P242">
        <v>10322</v>
      </c>
      <c r="Q242" t="s">
        <v>515</v>
      </c>
      <c r="R242">
        <v>22433</v>
      </c>
      <c r="S242" t="s">
        <v>1179</v>
      </c>
      <c r="T242" t="s">
        <v>516</v>
      </c>
      <c r="U242" t="s">
        <v>517</v>
      </c>
      <c r="V242" t="s">
        <v>518</v>
      </c>
      <c r="W242" t="s">
        <v>163</v>
      </c>
      <c r="X242" t="s">
        <v>519</v>
      </c>
      <c r="Y242">
        <v>152849</v>
      </c>
      <c r="Z242" t="s">
        <v>1002</v>
      </c>
      <c r="AB242" t="s">
        <v>999</v>
      </c>
      <c r="AC242" t="s">
        <v>58</v>
      </c>
      <c r="AD242" t="s">
        <v>855</v>
      </c>
      <c r="AE242" s="4">
        <v>1.226</v>
      </c>
      <c r="AF242" t="s">
        <v>56</v>
      </c>
      <c r="AJ242">
        <v>0</v>
      </c>
    </row>
    <row r="243" spans="1:36" x14ac:dyDescent="0.2">
      <c r="A243">
        <v>5598</v>
      </c>
      <c r="B243" t="s">
        <v>1023</v>
      </c>
      <c r="C243" t="s">
        <v>1024</v>
      </c>
      <c r="D243" t="s">
        <v>39</v>
      </c>
      <c r="E243">
        <v>63079</v>
      </c>
      <c r="F243" t="s">
        <v>1122</v>
      </c>
      <c r="G243">
        <v>150441</v>
      </c>
      <c r="H243" t="s">
        <v>998</v>
      </c>
      <c r="J243" t="s">
        <v>999</v>
      </c>
      <c r="K243" t="s">
        <v>1123</v>
      </c>
      <c r="L243" t="s">
        <v>1124</v>
      </c>
      <c r="M243" t="s">
        <v>124</v>
      </c>
      <c r="N243" t="s">
        <v>46</v>
      </c>
      <c r="O243" t="s">
        <v>110</v>
      </c>
      <c r="P243">
        <v>10322</v>
      </c>
      <c r="Q243" t="s">
        <v>515</v>
      </c>
      <c r="R243">
        <v>22433</v>
      </c>
      <c r="S243" t="s">
        <v>1179</v>
      </c>
      <c r="T243" t="s">
        <v>516</v>
      </c>
      <c r="U243" t="s">
        <v>517</v>
      </c>
      <c r="V243" t="s">
        <v>518</v>
      </c>
      <c r="W243" t="s">
        <v>163</v>
      </c>
      <c r="X243" t="s">
        <v>519</v>
      </c>
      <c r="Y243">
        <v>165924</v>
      </c>
      <c r="Z243" t="s">
        <v>153</v>
      </c>
      <c r="AB243" t="s">
        <v>520</v>
      </c>
      <c r="AC243" t="s">
        <v>58</v>
      </c>
      <c r="AD243" t="s">
        <v>855</v>
      </c>
      <c r="AE243" s="4">
        <v>2.7890000000000001</v>
      </c>
      <c r="AF243" t="s">
        <v>56</v>
      </c>
      <c r="AJ243">
        <v>0</v>
      </c>
    </row>
    <row r="244" spans="1:36" x14ac:dyDescent="0.2">
      <c r="A244">
        <v>5598</v>
      </c>
      <c r="B244" t="s">
        <v>1023</v>
      </c>
      <c r="C244" t="s">
        <v>1024</v>
      </c>
      <c r="D244" t="s">
        <v>39</v>
      </c>
      <c r="E244">
        <v>63079</v>
      </c>
      <c r="F244" t="s">
        <v>1122</v>
      </c>
      <c r="G244">
        <v>150441</v>
      </c>
      <c r="H244" t="s">
        <v>998</v>
      </c>
      <c r="J244" t="s">
        <v>999</v>
      </c>
      <c r="K244" t="s">
        <v>1123</v>
      </c>
      <c r="L244" t="s">
        <v>1124</v>
      </c>
      <c r="M244" t="s">
        <v>124</v>
      </c>
      <c r="N244" t="s">
        <v>46</v>
      </c>
      <c r="O244" t="s">
        <v>110</v>
      </c>
      <c r="P244">
        <v>10322</v>
      </c>
      <c r="Q244" t="s">
        <v>515</v>
      </c>
      <c r="R244">
        <v>22433</v>
      </c>
      <c r="S244" t="s">
        <v>1179</v>
      </c>
      <c r="T244" t="s">
        <v>516</v>
      </c>
      <c r="U244" t="s">
        <v>517</v>
      </c>
      <c r="V244" t="s">
        <v>518</v>
      </c>
      <c r="W244" t="s">
        <v>163</v>
      </c>
      <c r="X244" t="s">
        <v>519</v>
      </c>
      <c r="Y244">
        <v>105961</v>
      </c>
      <c r="Z244" t="s">
        <v>522</v>
      </c>
      <c r="AA244" t="s">
        <v>66</v>
      </c>
      <c r="AB244" t="s">
        <v>523</v>
      </c>
      <c r="AC244" t="s">
        <v>58</v>
      </c>
      <c r="AD244" t="s">
        <v>855</v>
      </c>
      <c r="AE244" s="4">
        <v>2.5179999999999998</v>
      </c>
      <c r="AF244" t="s">
        <v>56</v>
      </c>
      <c r="AJ244">
        <v>0</v>
      </c>
    </row>
    <row r="245" spans="1:36" x14ac:dyDescent="0.2">
      <c r="A245">
        <v>5598</v>
      </c>
      <c r="B245" t="s">
        <v>1023</v>
      </c>
      <c r="C245" t="s">
        <v>1024</v>
      </c>
      <c r="D245" t="s">
        <v>39</v>
      </c>
      <c r="E245">
        <v>63079</v>
      </c>
      <c r="F245" t="s">
        <v>1122</v>
      </c>
      <c r="G245">
        <v>150441</v>
      </c>
      <c r="H245" t="s">
        <v>998</v>
      </c>
      <c r="J245" t="s">
        <v>999</v>
      </c>
      <c r="K245" t="s">
        <v>1123</v>
      </c>
      <c r="L245" t="s">
        <v>1124</v>
      </c>
      <c r="M245" t="s">
        <v>124</v>
      </c>
      <c r="N245" t="s">
        <v>46</v>
      </c>
      <c r="O245" t="s">
        <v>110</v>
      </c>
      <c r="P245">
        <v>10322</v>
      </c>
      <c r="Q245" t="s">
        <v>515</v>
      </c>
      <c r="R245">
        <v>22433</v>
      </c>
      <c r="S245" t="s">
        <v>1179</v>
      </c>
      <c r="T245" t="s">
        <v>516</v>
      </c>
      <c r="U245" t="s">
        <v>517</v>
      </c>
      <c r="V245" t="s">
        <v>518</v>
      </c>
      <c r="W245" t="s">
        <v>163</v>
      </c>
      <c r="X245" t="s">
        <v>519</v>
      </c>
      <c r="Y245">
        <v>160125</v>
      </c>
      <c r="Z245" t="s">
        <v>1000</v>
      </c>
      <c r="AB245" t="s">
        <v>1001</v>
      </c>
      <c r="AC245" t="s">
        <v>56</v>
      </c>
      <c r="AD245" t="s">
        <v>855</v>
      </c>
      <c r="AE245" s="4">
        <v>1.8360000000000001</v>
      </c>
      <c r="AF245" t="s">
        <v>56</v>
      </c>
      <c r="AJ245">
        <v>0</v>
      </c>
    </row>
    <row r="246" spans="1:36" x14ac:dyDescent="0.2">
      <c r="A246">
        <v>5598</v>
      </c>
      <c r="B246" t="s">
        <v>1023</v>
      </c>
      <c r="C246" t="s">
        <v>1024</v>
      </c>
      <c r="D246" t="s">
        <v>39</v>
      </c>
      <c r="E246">
        <v>63079</v>
      </c>
      <c r="F246" t="s">
        <v>1122</v>
      </c>
      <c r="G246">
        <v>150441</v>
      </c>
      <c r="H246" t="s">
        <v>998</v>
      </c>
      <c r="J246" t="s">
        <v>999</v>
      </c>
      <c r="K246" t="s">
        <v>1123</v>
      </c>
      <c r="L246" t="s">
        <v>1124</v>
      </c>
      <c r="M246" t="s">
        <v>124</v>
      </c>
      <c r="N246" t="s">
        <v>46</v>
      </c>
      <c r="O246" t="s">
        <v>110</v>
      </c>
      <c r="P246">
        <v>10322</v>
      </c>
      <c r="Q246" t="s">
        <v>515</v>
      </c>
      <c r="R246">
        <v>22433</v>
      </c>
      <c r="S246" t="s">
        <v>1179</v>
      </c>
      <c r="T246" t="s">
        <v>516</v>
      </c>
      <c r="U246" t="s">
        <v>517</v>
      </c>
      <c r="V246" t="s">
        <v>518</v>
      </c>
      <c r="W246" t="s">
        <v>163</v>
      </c>
      <c r="X246" t="s">
        <v>519</v>
      </c>
      <c r="Y246">
        <v>150441</v>
      </c>
      <c r="Z246" t="s">
        <v>998</v>
      </c>
      <c r="AB246" t="s">
        <v>999</v>
      </c>
      <c r="AC246" t="s">
        <v>56</v>
      </c>
      <c r="AD246" t="s">
        <v>855</v>
      </c>
      <c r="AE246" s="4">
        <v>1.6060000000000001</v>
      </c>
      <c r="AF246" t="s">
        <v>56</v>
      </c>
      <c r="AJ246">
        <v>0</v>
      </c>
    </row>
    <row r="247" spans="1:36" x14ac:dyDescent="0.2">
      <c r="A247">
        <v>5598</v>
      </c>
      <c r="B247" t="s">
        <v>1023</v>
      </c>
      <c r="C247" t="s">
        <v>1024</v>
      </c>
      <c r="D247" t="s">
        <v>39</v>
      </c>
      <c r="E247">
        <v>63079</v>
      </c>
      <c r="F247" t="s">
        <v>1122</v>
      </c>
      <c r="G247">
        <v>150441</v>
      </c>
      <c r="H247" t="s">
        <v>998</v>
      </c>
      <c r="J247" t="s">
        <v>999</v>
      </c>
      <c r="K247" t="s">
        <v>1123</v>
      </c>
      <c r="L247" t="s">
        <v>1124</v>
      </c>
      <c r="M247" t="s">
        <v>124</v>
      </c>
      <c r="N247" t="s">
        <v>46</v>
      </c>
      <c r="O247" t="s">
        <v>110</v>
      </c>
      <c r="P247">
        <v>10322</v>
      </c>
      <c r="Q247" t="s">
        <v>515</v>
      </c>
      <c r="R247">
        <v>22433</v>
      </c>
      <c r="S247" t="s">
        <v>1179</v>
      </c>
      <c r="T247" t="s">
        <v>516</v>
      </c>
      <c r="U247" t="s">
        <v>517</v>
      </c>
      <c r="V247" t="s">
        <v>518</v>
      </c>
      <c r="W247" t="s">
        <v>163</v>
      </c>
      <c r="X247" t="s">
        <v>519</v>
      </c>
      <c r="Y247">
        <v>131897</v>
      </c>
      <c r="Z247" t="s">
        <v>73</v>
      </c>
      <c r="AA247" t="s">
        <v>54</v>
      </c>
      <c r="AB247" t="s">
        <v>997</v>
      </c>
      <c r="AC247" t="s">
        <v>56</v>
      </c>
      <c r="AD247" t="s">
        <v>855</v>
      </c>
      <c r="AE247" s="4">
        <v>1.5680000000000001</v>
      </c>
      <c r="AF247" t="s">
        <v>56</v>
      </c>
      <c r="AJ247">
        <v>0</v>
      </c>
    </row>
    <row r="248" spans="1:36" x14ac:dyDescent="0.2">
      <c r="A248">
        <v>5598</v>
      </c>
      <c r="B248" t="s">
        <v>1023</v>
      </c>
      <c r="C248" t="s">
        <v>1024</v>
      </c>
      <c r="D248" t="s">
        <v>39</v>
      </c>
      <c r="E248">
        <v>63079</v>
      </c>
      <c r="F248" t="s">
        <v>1122</v>
      </c>
      <c r="G248">
        <v>150441</v>
      </c>
      <c r="H248" t="s">
        <v>998</v>
      </c>
      <c r="J248" t="s">
        <v>999</v>
      </c>
      <c r="K248" t="s">
        <v>1123</v>
      </c>
      <c r="L248" t="s">
        <v>1124</v>
      </c>
      <c r="M248" t="s">
        <v>124</v>
      </c>
      <c r="N248" t="s">
        <v>46</v>
      </c>
      <c r="O248" t="s">
        <v>110</v>
      </c>
      <c r="P248">
        <v>10322</v>
      </c>
      <c r="Q248" t="s">
        <v>515</v>
      </c>
      <c r="R248">
        <v>22433</v>
      </c>
      <c r="S248" t="s">
        <v>1179</v>
      </c>
      <c r="T248" t="s">
        <v>516</v>
      </c>
      <c r="U248" t="s">
        <v>517</v>
      </c>
      <c r="V248" t="s">
        <v>518</v>
      </c>
      <c r="W248" t="s">
        <v>163</v>
      </c>
      <c r="X248" t="s">
        <v>519</v>
      </c>
      <c r="Y248">
        <v>147354</v>
      </c>
      <c r="Z248" t="s">
        <v>173</v>
      </c>
      <c r="AB248" t="s">
        <v>446</v>
      </c>
      <c r="AC248" t="s">
        <v>56</v>
      </c>
      <c r="AD248" t="s">
        <v>855</v>
      </c>
      <c r="AE248" s="4">
        <v>1.56</v>
      </c>
      <c r="AF248" t="s">
        <v>56</v>
      </c>
      <c r="AJ248">
        <v>0</v>
      </c>
    </row>
    <row r="249" spans="1:36" x14ac:dyDescent="0.2">
      <c r="A249">
        <v>5598</v>
      </c>
      <c r="B249" t="s">
        <v>1023</v>
      </c>
      <c r="C249" t="s">
        <v>1024</v>
      </c>
      <c r="D249" t="s">
        <v>39</v>
      </c>
      <c r="E249">
        <v>63079</v>
      </c>
      <c r="F249" t="s">
        <v>1122</v>
      </c>
      <c r="G249">
        <v>150441</v>
      </c>
      <c r="H249" t="s">
        <v>998</v>
      </c>
      <c r="J249" t="s">
        <v>999</v>
      </c>
      <c r="K249" t="s">
        <v>1123</v>
      </c>
      <c r="L249" t="s">
        <v>1124</v>
      </c>
      <c r="M249" t="s">
        <v>124</v>
      </c>
      <c r="N249" t="s">
        <v>46</v>
      </c>
      <c r="O249" t="s">
        <v>110</v>
      </c>
      <c r="P249">
        <v>10322</v>
      </c>
      <c r="Q249" t="s">
        <v>515</v>
      </c>
      <c r="R249">
        <v>22433</v>
      </c>
      <c r="S249" t="s">
        <v>1179</v>
      </c>
      <c r="T249" t="s">
        <v>516</v>
      </c>
      <c r="U249" t="s">
        <v>517</v>
      </c>
      <c r="V249" t="s">
        <v>518</v>
      </c>
      <c r="W249" t="s">
        <v>163</v>
      </c>
      <c r="X249" t="s">
        <v>519</v>
      </c>
      <c r="Y249">
        <v>152849</v>
      </c>
      <c r="Z249" t="s">
        <v>1002</v>
      </c>
      <c r="AB249" t="s">
        <v>999</v>
      </c>
      <c r="AC249" t="s">
        <v>56</v>
      </c>
      <c r="AD249" t="s">
        <v>855</v>
      </c>
      <c r="AE249" s="4">
        <v>1.226</v>
      </c>
      <c r="AF249" t="s">
        <v>56</v>
      </c>
      <c r="AJ249">
        <v>0</v>
      </c>
    </row>
    <row r="250" spans="1:36" x14ac:dyDescent="0.2">
      <c r="A250">
        <v>5598</v>
      </c>
      <c r="B250" t="s">
        <v>1023</v>
      </c>
      <c r="C250" t="s">
        <v>1024</v>
      </c>
      <c r="D250" t="s">
        <v>39</v>
      </c>
      <c r="E250">
        <v>63079</v>
      </c>
      <c r="F250" t="s">
        <v>1122</v>
      </c>
      <c r="G250">
        <v>150441</v>
      </c>
      <c r="H250" t="s">
        <v>998</v>
      </c>
      <c r="J250" t="s">
        <v>999</v>
      </c>
      <c r="K250" t="s">
        <v>1123</v>
      </c>
      <c r="L250" t="s">
        <v>1124</v>
      </c>
      <c r="M250" t="s">
        <v>124</v>
      </c>
      <c r="N250" t="s">
        <v>46</v>
      </c>
      <c r="O250" t="s">
        <v>110</v>
      </c>
      <c r="P250">
        <v>10322</v>
      </c>
      <c r="Q250" t="s">
        <v>515</v>
      </c>
      <c r="R250">
        <v>22433</v>
      </c>
      <c r="S250" t="s">
        <v>1179</v>
      </c>
      <c r="T250" t="s">
        <v>516</v>
      </c>
      <c r="U250" t="s">
        <v>517</v>
      </c>
      <c r="V250" t="s">
        <v>518</v>
      </c>
      <c r="W250" t="s">
        <v>163</v>
      </c>
      <c r="X250" t="s">
        <v>519</v>
      </c>
      <c r="Y250">
        <v>127351</v>
      </c>
      <c r="Z250" t="s">
        <v>94</v>
      </c>
      <c r="AB250" t="s">
        <v>259</v>
      </c>
      <c r="AC250" t="s">
        <v>58</v>
      </c>
      <c r="AD250" t="s">
        <v>855</v>
      </c>
      <c r="AE250" s="4">
        <v>1.06</v>
      </c>
      <c r="AF250" t="s">
        <v>58</v>
      </c>
      <c r="AJ250">
        <v>0</v>
      </c>
    </row>
    <row r="251" spans="1:36" x14ac:dyDescent="0.2">
      <c r="A251">
        <v>5594</v>
      </c>
      <c r="B251" t="s">
        <v>547</v>
      </c>
      <c r="C251" t="s">
        <v>548</v>
      </c>
      <c r="D251" t="s">
        <v>39</v>
      </c>
      <c r="E251">
        <v>62801</v>
      </c>
      <c r="F251" t="s">
        <v>571</v>
      </c>
      <c r="G251">
        <v>105322</v>
      </c>
      <c r="H251" t="s">
        <v>389</v>
      </c>
      <c r="J251" t="s">
        <v>572</v>
      </c>
      <c r="K251" t="s">
        <v>573</v>
      </c>
      <c r="L251" t="s">
        <v>574</v>
      </c>
      <c r="M251" t="s">
        <v>82</v>
      </c>
      <c r="N251" t="s">
        <v>46</v>
      </c>
      <c r="P251">
        <v>15769</v>
      </c>
      <c r="Q251" t="s">
        <v>575</v>
      </c>
      <c r="R251">
        <v>21376</v>
      </c>
      <c r="S251" t="s">
        <v>1180</v>
      </c>
      <c r="T251" t="s">
        <v>576</v>
      </c>
      <c r="U251">
        <v>28</v>
      </c>
      <c r="V251" t="s">
        <v>577</v>
      </c>
      <c r="W251" t="s">
        <v>163</v>
      </c>
      <c r="X251" t="s">
        <v>578</v>
      </c>
      <c r="Y251">
        <v>145697</v>
      </c>
      <c r="Z251" t="s">
        <v>207</v>
      </c>
      <c r="AB251" t="s">
        <v>291</v>
      </c>
      <c r="AC251" t="s">
        <v>56</v>
      </c>
      <c r="AD251" t="s">
        <v>257</v>
      </c>
      <c r="AE251" s="4">
        <v>0.49399999999999999</v>
      </c>
      <c r="AF251" t="s">
        <v>56</v>
      </c>
      <c r="AJ251">
        <v>0</v>
      </c>
    </row>
    <row r="252" spans="1:36" x14ac:dyDescent="0.2">
      <c r="A252">
        <v>5594</v>
      </c>
      <c r="B252" t="s">
        <v>547</v>
      </c>
      <c r="C252" t="s">
        <v>548</v>
      </c>
      <c r="D252" t="s">
        <v>39</v>
      </c>
      <c r="E252">
        <v>62801</v>
      </c>
      <c r="F252" t="s">
        <v>571</v>
      </c>
      <c r="G252">
        <v>105322</v>
      </c>
      <c r="H252" t="s">
        <v>389</v>
      </c>
      <c r="J252" t="s">
        <v>572</v>
      </c>
      <c r="K252" t="s">
        <v>573</v>
      </c>
      <c r="L252" t="s">
        <v>574</v>
      </c>
      <c r="M252" t="s">
        <v>82</v>
      </c>
      <c r="N252" t="s">
        <v>46</v>
      </c>
      <c r="P252">
        <v>15769</v>
      </c>
      <c r="Q252" t="s">
        <v>575</v>
      </c>
      <c r="R252">
        <v>21376</v>
      </c>
      <c r="S252" t="s">
        <v>1180</v>
      </c>
      <c r="T252" t="s">
        <v>576</v>
      </c>
      <c r="U252">
        <v>28</v>
      </c>
      <c r="V252" t="s">
        <v>577</v>
      </c>
      <c r="W252" t="s">
        <v>163</v>
      </c>
      <c r="X252" t="s">
        <v>578</v>
      </c>
      <c r="Y252">
        <v>183543</v>
      </c>
      <c r="Z252" t="s">
        <v>85</v>
      </c>
      <c r="AA252" t="s">
        <v>54</v>
      </c>
      <c r="AB252" t="s">
        <v>579</v>
      </c>
      <c r="AC252" t="s">
        <v>56</v>
      </c>
      <c r="AD252" t="s">
        <v>257</v>
      </c>
      <c r="AE252" s="4">
        <v>0.433</v>
      </c>
      <c r="AF252" t="s">
        <v>56</v>
      </c>
      <c r="AJ252">
        <v>0</v>
      </c>
    </row>
    <row r="253" spans="1:36" x14ac:dyDescent="0.2">
      <c r="A253">
        <v>5594</v>
      </c>
      <c r="B253" t="s">
        <v>547</v>
      </c>
      <c r="C253" t="s">
        <v>548</v>
      </c>
      <c r="D253" t="s">
        <v>39</v>
      </c>
      <c r="E253">
        <v>62801</v>
      </c>
      <c r="F253" t="s">
        <v>571</v>
      </c>
      <c r="G253">
        <v>105322</v>
      </c>
      <c r="H253" t="s">
        <v>389</v>
      </c>
      <c r="J253" t="s">
        <v>572</v>
      </c>
      <c r="K253" t="s">
        <v>573</v>
      </c>
      <c r="L253" s="23" t="s">
        <v>574</v>
      </c>
      <c r="M253" t="s">
        <v>82</v>
      </c>
      <c r="N253" t="s">
        <v>46</v>
      </c>
      <c r="P253">
        <v>15769</v>
      </c>
      <c r="Q253" t="s">
        <v>575</v>
      </c>
      <c r="R253">
        <v>21376</v>
      </c>
      <c r="S253" t="s">
        <v>1180</v>
      </c>
      <c r="T253" t="s">
        <v>576</v>
      </c>
      <c r="U253">
        <v>28</v>
      </c>
      <c r="V253" t="s">
        <v>577</v>
      </c>
      <c r="W253" t="s">
        <v>163</v>
      </c>
      <c r="X253" t="s">
        <v>578</v>
      </c>
      <c r="Y253">
        <v>177631</v>
      </c>
      <c r="Z253" t="s">
        <v>580</v>
      </c>
      <c r="AB253" t="s">
        <v>291</v>
      </c>
      <c r="AC253" t="s">
        <v>56</v>
      </c>
      <c r="AD253" t="s">
        <v>257</v>
      </c>
      <c r="AE253" s="4">
        <v>0.41599999999999998</v>
      </c>
      <c r="AF253" t="s">
        <v>56</v>
      </c>
      <c r="AJ253">
        <v>0</v>
      </c>
    </row>
    <row r="254" spans="1:36" x14ac:dyDescent="0.2">
      <c r="A254">
        <v>5594</v>
      </c>
      <c r="B254" t="s">
        <v>547</v>
      </c>
      <c r="C254" t="s">
        <v>548</v>
      </c>
      <c r="D254" t="s">
        <v>39</v>
      </c>
      <c r="E254">
        <v>62801</v>
      </c>
      <c r="F254" t="s">
        <v>571</v>
      </c>
      <c r="G254">
        <v>105322</v>
      </c>
      <c r="H254" t="s">
        <v>389</v>
      </c>
      <c r="J254" t="s">
        <v>572</v>
      </c>
      <c r="K254" t="s">
        <v>573</v>
      </c>
      <c r="L254" t="s">
        <v>574</v>
      </c>
      <c r="M254" t="s">
        <v>82</v>
      </c>
      <c r="N254" t="s">
        <v>46</v>
      </c>
      <c r="P254">
        <v>15769</v>
      </c>
      <c r="Q254" t="s">
        <v>575</v>
      </c>
      <c r="R254">
        <v>21376</v>
      </c>
      <c r="S254" t="s">
        <v>1180</v>
      </c>
      <c r="T254" t="s">
        <v>576</v>
      </c>
      <c r="U254">
        <v>28</v>
      </c>
      <c r="V254" t="s">
        <v>577</v>
      </c>
      <c r="W254" t="s">
        <v>163</v>
      </c>
      <c r="X254" t="s">
        <v>578</v>
      </c>
      <c r="Y254">
        <v>151993</v>
      </c>
      <c r="Z254" t="s">
        <v>59</v>
      </c>
      <c r="AA254" t="s">
        <v>54</v>
      </c>
      <c r="AB254" t="s">
        <v>579</v>
      </c>
      <c r="AC254" t="s">
        <v>56</v>
      </c>
      <c r="AD254" t="s">
        <v>257</v>
      </c>
      <c r="AE254" s="4">
        <v>0.38200000000000001</v>
      </c>
      <c r="AF254" t="s">
        <v>56</v>
      </c>
      <c r="AJ254">
        <v>0</v>
      </c>
    </row>
    <row r="255" spans="1:36" x14ac:dyDescent="0.2">
      <c r="A255">
        <v>5594</v>
      </c>
      <c r="B255" t="s">
        <v>547</v>
      </c>
      <c r="C255" t="s">
        <v>548</v>
      </c>
      <c r="D255" t="s">
        <v>39</v>
      </c>
      <c r="E255">
        <v>62801</v>
      </c>
      <c r="F255" t="s">
        <v>571</v>
      </c>
      <c r="G255">
        <v>105322</v>
      </c>
      <c r="H255" t="s">
        <v>389</v>
      </c>
      <c r="J255" t="s">
        <v>572</v>
      </c>
      <c r="K255" t="s">
        <v>573</v>
      </c>
      <c r="L255" t="s">
        <v>574</v>
      </c>
      <c r="M255" t="s">
        <v>82</v>
      </c>
      <c r="N255" t="s">
        <v>46</v>
      </c>
      <c r="P255">
        <v>15769</v>
      </c>
      <c r="Q255" t="s">
        <v>575</v>
      </c>
      <c r="R255">
        <v>21376</v>
      </c>
      <c r="S255" t="s">
        <v>1180</v>
      </c>
      <c r="T255" t="s">
        <v>576</v>
      </c>
      <c r="U255">
        <v>28</v>
      </c>
      <c r="V255" t="s">
        <v>577</v>
      </c>
      <c r="W255" t="s">
        <v>163</v>
      </c>
      <c r="X255" t="s">
        <v>578</v>
      </c>
      <c r="Y255">
        <v>105322</v>
      </c>
      <c r="Z255" t="s">
        <v>389</v>
      </c>
      <c r="AB255" t="s">
        <v>572</v>
      </c>
      <c r="AC255" t="s">
        <v>56</v>
      </c>
      <c r="AD255" t="s">
        <v>257</v>
      </c>
      <c r="AE255" s="4">
        <v>0.32400000000000001</v>
      </c>
      <c r="AF255" t="s">
        <v>56</v>
      </c>
      <c r="AJ255">
        <v>0</v>
      </c>
    </row>
    <row r="256" spans="1:36" x14ac:dyDescent="0.2">
      <c r="A256">
        <v>5594</v>
      </c>
      <c r="B256" t="s">
        <v>547</v>
      </c>
      <c r="C256" t="s">
        <v>548</v>
      </c>
      <c r="D256" t="s">
        <v>39</v>
      </c>
      <c r="E256">
        <v>62801</v>
      </c>
      <c r="F256" t="s">
        <v>571</v>
      </c>
      <c r="G256">
        <v>105322</v>
      </c>
      <c r="H256" t="s">
        <v>389</v>
      </c>
      <c r="J256" t="s">
        <v>572</v>
      </c>
      <c r="K256" t="s">
        <v>573</v>
      </c>
      <c r="L256" t="s">
        <v>574</v>
      </c>
      <c r="M256" t="s">
        <v>82</v>
      </c>
      <c r="N256" t="s">
        <v>46</v>
      </c>
      <c r="P256">
        <v>15769</v>
      </c>
      <c r="Q256" t="s">
        <v>575</v>
      </c>
      <c r="R256">
        <v>21376</v>
      </c>
      <c r="S256" t="s">
        <v>1180</v>
      </c>
      <c r="T256" t="s">
        <v>576</v>
      </c>
      <c r="U256">
        <v>28</v>
      </c>
      <c r="V256" t="s">
        <v>577</v>
      </c>
      <c r="W256" t="s">
        <v>163</v>
      </c>
      <c r="X256" t="s">
        <v>578</v>
      </c>
      <c r="Y256">
        <v>181997</v>
      </c>
      <c r="Z256" t="s">
        <v>581</v>
      </c>
      <c r="AA256" t="s">
        <v>54</v>
      </c>
      <c r="AB256" t="s">
        <v>582</v>
      </c>
      <c r="AC256" t="s">
        <v>58</v>
      </c>
      <c r="AD256" t="s">
        <v>257</v>
      </c>
      <c r="AE256" s="4">
        <v>0.40899999999999997</v>
      </c>
      <c r="AF256" t="s">
        <v>58</v>
      </c>
      <c r="AJ256">
        <v>0</v>
      </c>
    </row>
    <row r="257" spans="1:36" x14ac:dyDescent="0.2">
      <c r="A257">
        <v>5594</v>
      </c>
      <c r="B257" t="s">
        <v>547</v>
      </c>
      <c r="C257" t="s">
        <v>548</v>
      </c>
      <c r="D257" t="s">
        <v>39</v>
      </c>
      <c r="E257">
        <v>62801</v>
      </c>
      <c r="F257" t="s">
        <v>571</v>
      </c>
      <c r="G257">
        <v>105322</v>
      </c>
      <c r="H257" t="s">
        <v>389</v>
      </c>
      <c r="J257" t="s">
        <v>572</v>
      </c>
      <c r="K257" t="s">
        <v>573</v>
      </c>
      <c r="L257" t="s">
        <v>574</v>
      </c>
      <c r="M257" t="s">
        <v>82</v>
      </c>
      <c r="N257" t="s">
        <v>46</v>
      </c>
      <c r="P257">
        <v>15769</v>
      </c>
      <c r="Q257" t="s">
        <v>575</v>
      </c>
      <c r="R257">
        <v>21376</v>
      </c>
      <c r="S257" t="s">
        <v>1180</v>
      </c>
      <c r="T257" t="s">
        <v>576</v>
      </c>
      <c r="U257">
        <v>28</v>
      </c>
      <c r="V257" t="s">
        <v>577</v>
      </c>
      <c r="W257" t="s">
        <v>163</v>
      </c>
      <c r="X257" t="s">
        <v>578</v>
      </c>
      <c r="Y257">
        <v>222948</v>
      </c>
      <c r="Z257" t="s">
        <v>426</v>
      </c>
      <c r="AB257" t="s">
        <v>583</v>
      </c>
      <c r="AC257" t="s">
        <v>58</v>
      </c>
      <c r="AD257" t="s">
        <v>257</v>
      </c>
      <c r="AE257" s="4">
        <v>0.312</v>
      </c>
      <c r="AF257" t="s">
        <v>58</v>
      </c>
      <c r="AJ257">
        <v>0</v>
      </c>
    </row>
    <row r="258" spans="1:36" x14ac:dyDescent="0.2">
      <c r="A258">
        <v>5594</v>
      </c>
      <c r="B258" t="s">
        <v>547</v>
      </c>
      <c r="C258" t="s">
        <v>548</v>
      </c>
      <c r="D258" t="s">
        <v>39</v>
      </c>
      <c r="E258">
        <v>62801</v>
      </c>
      <c r="F258" t="s">
        <v>571</v>
      </c>
      <c r="G258">
        <v>105322</v>
      </c>
      <c r="H258" t="s">
        <v>389</v>
      </c>
      <c r="J258" t="s">
        <v>572</v>
      </c>
      <c r="K258" t="s">
        <v>573</v>
      </c>
      <c r="L258" t="s">
        <v>574</v>
      </c>
      <c r="M258" t="s">
        <v>82</v>
      </c>
      <c r="N258" t="s">
        <v>46</v>
      </c>
      <c r="P258">
        <v>15769</v>
      </c>
      <c r="Q258" t="s">
        <v>575</v>
      </c>
      <c r="R258">
        <v>21376</v>
      </c>
      <c r="S258" t="s">
        <v>1180</v>
      </c>
      <c r="T258" t="s">
        <v>576</v>
      </c>
      <c r="U258">
        <v>28</v>
      </c>
      <c r="V258" t="s">
        <v>577</v>
      </c>
      <c r="W258" t="s">
        <v>163</v>
      </c>
      <c r="X258" t="s">
        <v>578</v>
      </c>
      <c r="Y258">
        <v>270849</v>
      </c>
      <c r="Z258" t="s">
        <v>100</v>
      </c>
      <c r="AB258" t="s">
        <v>584</v>
      </c>
      <c r="AC258" t="s">
        <v>58</v>
      </c>
      <c r="AD258" t="s">
        <v>257</v>
      </c>
      <c r="AE258" s="4">
        <v>0.2</v>
      </c>
      <c r="AF258" t="s">
        <v>58</v>
      </c>
      <c r="AJ258">
        <v>0</v>
      </c>
    </row>
    <row r="259" spans="1:36" x14ac:dyDescent="0.2">
      <c r="A259">
        <v>5594</v>
      </c>
      <c r="B259" t="s">
        <v>547</v>
      </c>
      <c r="C259" t="s">
        <v>548</v>
      </c>
      <c r="D259" t="s">
        <v>39</v>
      </c>
      <c r="E259">
        <v>62801</v>
      </c>
      <c r="F259" t="s">
        <v>571</v>
      </c>
      <c r="G259">
        <v>105322</v>
      </c>
      <c r="H259" t="s">
        <v>389</v>
      </c>
      <c r="J259" t="s">
        <v>572</v>
      </c>
      <c r="K259" t="s">
        <v>573</v>
      </c>
      <c r="L259" t="s">
        <v>574</v>
      </c>
      <c r="M259" t="s">
        <v>82</v>
      </c>
      <c r="N259" t="s">
        <v>46</v>
      </c>
      <c r="P259">
        <v>15769</v>
      </c>
      <c r="Q259" t="s">
        <v>575</v>
      </c>
      <c r="R259">
        <v>21376</v>
      </c>
      <c r="S259" t="s">
        <v>1180</v>
      </c>
      <c r="T259" t="s">
        <v>576</v>
      </c>
      <c r="U259">
        <v>28</v>
      </c>
      <c r="V259" t="s">
        <v>577</v>
      </c>
      <c r="W259" t="s">
        <v>163</v>
      </c>
      <c r="X259" t="s">
        <v>578</v>
      </c>
      <c r="Y259">
        <v>181499</v>
      </c>
      <c r="Z259" t="s">
        <v>585</v>
      </c>
      <c r="AB259" t="s">
        <v>586</v>
      </c>
      <c r="AC259" t="s">
        <v>56</v>
      </c>
      <c r="AD259" t="s">
        <v>257</v>
      </c>
      <c r="AE259" s="4">
        <v>0.55100000000000005</v>
      </c>
      <c r="AF259" t="s">
        <v>58</v>
      </c>
      <c r="AJ259">
        <v>0</v>
      </c>
    </row>
    <row r="260" spans="1:36" x14ac:dyDescent="0.2">
      <c r="A260">
        <v>5599</v>
      </c>
      <c r="B260" t="s">
        <v>1125</v>
      </c>
      <c r="C260" t="s">
        <v>1126</v>
      </c>
      <c r="D260" t="s">
        <v>39</v>
      </c>
      <c r="E260">
        <v>62963</v>
      </c>
      <c r="F260" t="s">
        <v>1148</v>
      </c>
      <c r="G260">
        <v>229872</v>
      </c>
      <c r="H260" t="s">
        <v>1149</v>
      </c>
      <c r="J260" t="s">
        <v>1066</v>
      </c>
      <c r="K260" t="s">
        <v>1150</v>
      </c>
      <c r="L260" t="s">
        <v>1151</v>
      </c>
      <c r="M260" t="s">
        <v>124</v>
      </c>
      <c r="N260" t="s">
        <v>46</v>
      </c>
      <c r="O260" t="s">
        <v>110</v>
      </c>
      <c r="P260">
        <v>15769</v>
      </c>
      <c r="Q260" t="s">
        <v>575</v>
      </c>
      <c r="R260">
        <v>21376</v>
      </c>
      <c r="S260" t="s">
        <v>1180</v>
      </c>
      <c r="T260" t="s">
        <v>576</v>
      </c>
      <c r="U260">
        <v>28</v>
      </c>
      <c r="V260" t="s">
        <v>577</v>
      </c>
      <c r="W260" t="s">
        <v>163</v>
      </c>
      <c r="X260" t="s">
        <v>578</v>
      </c>
      <c r="Y260">
        <v>105322</v>
      </c>
      <c r="Z260" t="s">
        <v>389</v>
      </c>
      <c r="AB260" t="s">
        <v>572</v>
      </c>
      <c r="AC260" t="s">
        <v>58</v>
      </c>
      <c r="AD260" t="s">
        <v>855</v>
      </c>
      <c r="AE260" s="4">
        <v>1.177</v>
      </c>
      <c r="AF260" t="s">
        <v>56</v>
      </c>
      <c r="AJ260">
        <v>0</v>
      </c>
    </row>
    <row r="261" spans="1:36" x14ac:dyDescent="0.2">
      <c r="A261">
        <v>5599</v>
      </c>
      <c r="B261" t="s">
        <v>1125</v>
      </c>
      <c r="C261" t="s">
        <v>1126</v>
      </c>
      <c r="D261" t="s">
        <v>39</v>
      </c>
      <c r="E261">
        <v>62963</v>
      </c>
      <c r="F261" t="s">
        <v>1148</v>
      </c>
      <c r="G261">
        <v>229872</v>
      </c>
      <c r="H261" t="s">
        <v>1149</v>
      </c>
      <c r="J261" t="s">
        <v>1066</v>
      </c>
      <c r="K261" t="s">
        <v>1150</v>
      </c>
      <c r="L261" t="s">
        <v>1151</v>
      </c>
      <c r="M261" t="s">
        <v>124</v>
      </c>
      <c r="N261" t="s">
        <v>46</v>
      </c>
      <c r="O261" t="s">
        <v>110</v>
      </c>
      <c r="P261">
        <v>15769</v>
      </c>
      <c r="Q261" t="s">
        <v>575</v>
      </c>
      <c r="R261">
        <v>21376</v>
      </c>
      <c r="S261" t="s">
        <v>1180</v>
      </c>
      <c r="T261" t="s">
        <v>576</v>
      </c>
      <c r="U261">
        <v>28</v>
      </c>
      <c r="V261" t="s">
        <v>577</v>
      </c>
      <c r="W261" t="s">
        <v>163</v>
      </c>
      <c r="X261" t="s">
        <v>578</v>
      </c>
      <c r="Y261">
        <v>236927</v>
      </c>
      <c r="Z261" t="s">
        <v>1064</v>
      </c>
      <c r="AB261" t="s">
        <v>1065</v>
      </c>
      <c r="AC261" t="s">
        <v>58</v>
      </c>
      <c r="AD261" t="s">
        <v>855</v>
      </c>
      <c r="AE261" s="4">
        <v>1.129</v>
      </c>
      <c r="AF261" t="s">
        <v>56</v>
      </c>
      <c r="AJ261">
        <v>0</v>
      </c>
    </row>
    <row r="262" spans="1:36" x14ac:dyDescent="0.2">
      <c r="A262">
        <v>5599</v>
      </c>
      <c r="B262" t="s">
        <v>1125</v>
      </c>
      <c r="C262" t="s">
        <v>1126</v>
      </c>
      <c r="D262" t="s">
        <v>39</v>
      </c>
      <c r="E262">
        <v>62963</v>
      </c>
      <c r="F262" t="s">
        <v>1148</v>
      </c>
      <c r="G262">
        <v>229872</v>
      </c>
      <c r="H262" t="s">
        <v>1149</v>
      </c>
      <c r="J262" t="s">
        <v>1066</v>
      </c>
      <c r="K262" t="s">
        <v>1150</v>
      </c>
      <c r="L262" t="s">
        <v>1151</v>
      </c>
      <c r="M262" t="s">
        <v>124</v>
      </c>
      <c r="N262" t="s">
        <v>46</v>
      </c>
      <c r="O262" t="s">
        <v>110</v>
      </c>
      <c r="P262">
        <v>15769</v>
      </c>
      <c r="Q262" t="s">
        <v>575</v>
      </c>
      <c r="R262">
        <v>21376</v>
      </c>
      <c r="S262" t="s">
        <v>1180</v>
      </c>
      <c r="T262" t="s">
        <v>576</v>
      </c>
      <c r="U262">
        <v>28</v>
      </c>
      <c r="V262" t="s">
        <v>577</v>
      </c>
      <c r="W262" t="s">
        <v>163</v>
      </c>
      <c r="X262" t="s">
        <v>578</v>
      </c>
      <c r="Y262">
        <v>246604</v>
      </c>
      <c r="Z262" t="s">
        <v>610</v>
      </c>
      <c r="AA262" t="s">
        <v>66</v>
      </c>
      <c r="AB262" t="s">
        <v>794</v>
      </c>
      <c r="AC262" t="s">
        <v>56</v>
      </c>
      <c r="AD262" t="s">
        <v>855</v>
      </c>
      <c r="AE262" s="4">
        <v>0.99399999999999999</v>
      </c>
      <c r="AF262" t="s">
        <v>56</v>
      </c>
      <c r="AJ262">
        <v>0</v>
      </c>
    </row>
    <row r="263" spans="1:36" x14ac:dyDescent="0.2">
      <c r="A263">
        <v>5599</v>
      </c>
      <c r="B263" t="s">
        <v>1125</v>
      </c>
      <c r="C263" t="s">
        <v>1126</v>
      </c>
      <c r="D263" t="s">
        <v>39</v>
      </c>
      <c r="E263">
        <v>62963</v>
      </c>
      <c r="F263" t="s">
        <v>1148</v>
      </c>
      <c r="G263">
        <v>229872</v>
      </c>
      <c r="H263" t="s">
        <v>1149</v>
      </c>
      <c r="J263" t="s">
        <v>1066</v>
      </c>
      <c r="K263" t="s">
        <v>1150</v>
      </c>
      <c r="L263" t="s">
        <v>1151</v>
      </c>
      <c r="M263" t="s">
        <v>124</v>
      </c>
      <c r="N263" t="s">
        <v>46</v>
      </c>
      <c r="O263" t="s">
        <v>110</v>
      </c>
      <c r="P263">
        <v>15769</v>
      </c>
      <c r="Q263" t="s">
        <v>575</v>
      </c>
      <c r="R263">
        <v>21376</v>
      </c>
      <c r="S263" t="s">
        <v>1180</v>
      </c>
      <c r="T263" t="s">
        <v>576</v>
      </c>
      <c r="U263">
        <v>28</v>
      </c>
      <c r="V263" t="s">
        <v>577</v>
      </c>
      <c r="W263" t="s">
        <v>163</v>
      </c>
      <c r="X263" t="s">
        <v>578</v>
      </c>
      <c r="Y263">
        <v>177613</v>
      </c>
      <c r="Z263" t="s">
        <v>173</v>
      </c>
      <c r="AB263" t="s">
        <v>95</v>
      </c>
      <c r="AC263" t="s">
        <v>56</v>
      </c>
      <c r="AD263" t="s">
        <v>855</v>
      </c>
      <c r="AE263" s="4">
        <v>0.82399999999999995</v>
      </c>
      <c r="AF263" t="s">
        <v>56</v>
      </c>
      <c r="AJ263">
        <v>0</v>
      </c>
    </row>
    <row r="264" spans="1:36" x14ac:dyDescent="0.2">
      <c r="A264">
        <v>5599</v>
      </c>
      <c r="B264" t="s">
        <v>1125</v>
      </c>
      <c r="C264" t="s">
        <v>1126</v>
      </c>
      <c r="D264" t="s">
        <v>39</v>
      </c>
      <c r="E264">
        <v>62963</v>
      </c>
      <c r="F264" t="s">
        <v>1148</v>
      </c>
      <c r="G264">
        <v>229872</v>
      </c>
      <c r="H264" t="s">
        <v>1149</v>
      </c>
      <c r="J264" t="s">
        <v>1066</v>
      </c>
      <c r="K264" t="s">
        <v>1150</v>
      </c>
      <c r="L264" t="s">
        <v>1151</v>
      </c>
      <c r="M264" t="s">
        <v>124</v>
      </c>
      <c r="N264" t="s">
        <v>46</v>
      </c>
      <c r="O264" t="s">
        <v>110</v>
      </c>
      <c r="P264">
        <v>15769</v>
      </c>
      <c r="Q264" t="s">
        <v>575</v>
      </c>
      <c r="R264">
        <v>21376</v>
      </c>
      <c r="S264" t="s">
        <v>1180</v>
      </c>
      <c r="T264" t="s">
        <v>576</v>
      </c>
      <c r="U264">
        <v>28</v>
      </c>
      <c r="V264" t="s">
        <v>577</v>
      </c>
      <c r="W264" t="s">
        <v>163</v>
      </c>
      <c r="X264" t="s">
        <v>578</v>
      </c>
      <c r="Y264">
        <v>222509</v>
      </c>
      <c r="Z264" t="s">
        <v>585</v>
      </c>
      <c r="AB264" t="s">
        <v>1066</v>
      </c>
      <c r="AC264" t="s">
        <v>56</v>
      </c>
      <c r="AD264" t="s">
        <v>855</v>
      </c>
      <c r="AE264" s="4">
        <v>0.78800000000000003</v>
      </c>
      <c r="AF264" t="s">
        <v>56</v>
      </c>
      <c r="AJ264">
        <v>0</v>
      </c>
    </row>
    <row r="265" spans="1:36" x14ac:dyDescent="0.2">
      <c r="A265">
        <v>5599</v>
      </c>
      <c r="B265" t="s">
        <v>1125</v>
      </c>
      <c r="C265" t="s">
        <v>1126</v>
      </c>
      <c r="D265" t="s">
        <v>39</v>
      </c>
      <c r="E265">
        <v>62963</v>
      </c>
      <c r="F265" t="s">
        <v>1148</v>
      </c>
      <c r="G265">
        <v>229872</v>
      </c>
      <c r="H265" t="s">
        <v>1149</v>
      </c>
      <c r="J265" t="s">
        <v>1066</v>
      </c>
      <c r="K265" t="s">
        <v>1150</v>
      </c>
      <c r="L265" t="s">
        <v>1151</v>
      </c>
      <c r="M265" t="s">
        <v>124</v>
      </c>
      <c r="N265" t="s">
        <v>46</v>
      </c>
      <c r="O265" t="s">
        <v>110</v>
      </c>
      <c r="P265">
        <v>15769</v>
      </c>
      <c r="Q265" t="s">
        <v>575</v>
      </c>
      <c r="R265">
        <v>21376</v>
      </c>
      <c r="S265" t="s">
        <v>1180</v>
      </c>
      <c r="T265" t="s">
        <v>576</v>
      </c>
      <c r="U265">
        <v>28</v>
      </c>
      <c r="V265" t="s">
        <v>577</v>
      </c>
      <c r="W265" t="s">
        <v>163</v>
      </c>
      <c r="X265" t="s">
        <v>578</v>
      </c>
      <c r="Y265">
        <v>229872</v>
      </c>
      <c r="Z265" t="s">
        <v>1149</v>
      </c>
      <c r="AB265" t="s">
        <v>1066</v>
      </c>
      <c r="AC265" t="s">
        <v>56</v>
      </c>
      <c r="AD265" t="s">
        <v>855</v>
      </c>
      <c r="AE265" s="4">
        <v>0.41099999999999998</v>
      </c>
      <c r="AF265" t="s">
        <v>56</v>
      </c>
      <c r="AJ265">
        <v>0</v>
      </c>
    </row>
    <row r="266" spans="1:36" x14ac:dyDescent="0.2">
      <c r="A266">
        <v>5599</v>
      </c>
      <c r="B266" t="s">
        <v>1125</v>
      </c>
      <c r="C266" t="s">
        <v>1126</v>
      </c>
      <c r="D266" t="s">
        <v>39</v>
      </c>
      <c r="E266">
        <v>62963</v>
      </c>
      <c r="F266" t="s">
        <v>1148</v>
      </c>
      <c r="G266">
        <v>229872</v>
      </c>
      <c r="H266" t="s">
        <v>1149</v>
      </c>
      <c r="J266" t="s">
        <v>1066</v>
      </c>
      <c r="K266" t="s">
        <v>1150</v>
      </c>
      <c r="L266" t="s">
        <v>1151</v>
      </c>
      <c r="M266" t="s">
        <v>124</v>
      </c>
      <c r="N266" t="s">
        <v>46</v>
      </c>
      <c r="O266" t="s">
        <v>110</v>
      </c>
      <c r="P266">
        <v>15769</v>
      </c>
      <c r="Q266" t="s">
        <v>575</v>
      </c>
      <c r="R266">
        <v>21376</v>
      </c>
      <c r="S266" t="s">
        <v>1180</v>
      </c>
      <c r="T266" t="s">
        <v>576</v>
      </c>
      <c r="U266">
        <v>28</v>
      </c>
      <c r="V266" t="s">
        <v>577</v>
      </c>
      <c r="W266" t="s">
        <v>163</v>
      </c>
      <c r="X266" t="s">
        <v>578</v>
      </c>
      <c r="Y266">
        <v>217591</v>
      </c>
      <c r="Z266" t="s">
        <v>153</v>
      </c>
      <c r="AB266" t="s">
        <v>596</v>
      </c>
      <c r="AC266" t="s">
        <v>56</v>
      </c>
      <c r="AD266" t="s">
        <v>855</v>
      </c>
      <c r="AE266" s="4">
        <v>1.3440000000000001</v>
      </c>
      <c r="AF266" t="s">
        <v>56</v>
      </c>
      <c r="AJ266">
        <v>0</v>
      </c>
    </row>
    <row r="267" spans="1:36" x14ac:dyDescent="0.2">
      <c r="A267">
        <v>5599</v>
      </c>
      <c r="B267" t="s">
        <v>1125</v>
      </c>
      <c r="C267" t="s">
        <v>1126</v>
      </c>
      <c r="D267" t="s">
        <v>39</v>
      </c>
      <c r="E267">
        <v>62963</v>
      </c>
      <c r="F267" t="s">
        <v>1148</v>
      </c>
      <c r="G267">
        <v>229872</v>
      </c>
      <c r="H267" t="s">
        <v>1149</v>
      </c>
      <c r="J267" t="s">
        <v>1066</v>
      </c>
      <c r="K267" t="s">
        <v>1150</v>
      </c>
      <c r="L267" t="s">
        <v>1151</v>
      </c>
      <c r="M267" t="s">
        <v>124</v>
      </c>
      <c r="N267" t="s">
        <v>46</v>
      </c>
      <c r="O267" t="s">
        <v>110</v>
      </c>
      <c r="P267">
        <v>15769</v>
      </c>
      <c r="Q267" t="s">
        <v>575</v>
      </c>
      <c r="R267">
        <v>21376</v>
      </c>
      <c r="S267" t="s">
        <v>1180</v>
      </c>
      <c r="T267" t="s">
        <v>576</v>
      </c>
      <c r="U267">
        <v>28</v>
      </c>
      <c r="V267" t="s">
        <v>577</v>
      </c>
      <c r="W267" t="s">
        <v>163</v>
      </c>
      <c r="X267" t="s">
        <v>578</v>
      </c>
      <c r="Y267">
        <v>270849</v>
      </c>
      <c r="Z267" t="s">
        <v>100</v>
      </c>
      <c r="AB267" t="s">
        <v>584</v>
      </c>
      <c r="AC267" t="s">
        <v>58</v>
      </c>
      <c r="AD267" t="s">
        <v>855</v>
      </c>
      <c r="AE267" s="4">
        <v>0.90800000000000003</v>
      </c>
      <c r="AF267" t="s">
        <v>56</v>
      </c>
      <c r="AJ267">
        <v>0</v>
      </c>
    </row>
    <row r="268" spans="1:36" x14ac:dyDescent="0.2">
      <c r="A268">
        <v>5599</v>
      </c>
      <c r="B268" t="s">
        <v>1125</v>
      </c>
      <c r="C268" t="s">
        <v>1126</v>
      </c>
      <c r="D268" t="s">
        <v>39</v>
      </c>
      <c r="E268">
        <v>62964</v>
      </c>
      <c r="F268" t="s">
        <v>1152</v>
      </c>
      <c r="G268">
        <v>144310</v>
      </c>
      <c r="H268" t="s">
        <v>1153</v>
      </c>
      <c r="J268" t="s">
        <v>521</v>
      </c>
      <c r="K268" t="s">
        <v>1154</v>
      </c>
      <c r="L268" t="s">
        <v>1155</v>
      </c>
      <c r="M268" t="s">
        <v>124</v>
      </c>
      <c r="N268" t="s">
        <v>46</v>
      </c>
      <c r="O268" t="s">
        <v>110</v>
      </c>
      <c r="P268">
        <v>15769</v>
      </c>
      <c r="Q268" t="s">
        <v>575</v>
      </c>
      <c r="R268">
        <v>21376</v>
      </c>
      <c r="S268" t="s">
        <v>1180</v>
      </c>
      <c r="T268" t="s">
        <v>576</v>
      </c>
      <c r="U268">
        <v>28</v>
      </c>
      <c r="V268" t="s">
        <v>577</v>
      </c>
      <c r="W268" t="s">
        <v>163</v>
      </c>
      <c r="X268" t="s">
        <v>578</v>
      </c>
      <c r="Y268">
        <v>105322</v>
      </c>
      <c r="Z268" t="s">
        <v>389</v>
      </c>
      <c r="AB268" t="s">
        <v>572</v>
      </c>
      <c r="AC268" t="s">
        <v>58</v>
      </c>
      <c r="AD268" t="s">
        <v>855</v>
      </c>
      <c r="AE268" s="4">
        <v>1.177</v>
      </c>
      <c r="AF268" t="s">
        <v>56</v>
      </c>
      <c r="AJ268">
        <v>0</v>
      </c>
    </row>
    <row r="269" spans="1:36" x14ac:dyDescent="0.2">
      <c r="A269">
        <v>5599</v>
      </c>
      <c r="B269" t="s">
        <v>1125</v>
      </c>
      <c r="C269" t="s">
        <v>1126</v>
      </c>
      <c r="D269" t="s">
        <v>39</v>
      </c>
      <c r="E269">
        <v>62964</v>
      </c>
      <c r="F269" t="s">
        <v>1152</v>
      </c>
      <c r="G269">
        <v>144310</v>
      </c>
      <c r="H269" t="s">
        <v>1153</v>
      </c>
      <c r="J269" t="s">
        <v>521</v>
      </c>
      <c r="K269" t="s">
        <v>1154</v>
      </c>
      <c r="L269" t="s">
        <v>1155</v>
      </c>
      <c r="M269" t="s">
        <v>124</v>
      </c>
      <c r="N269" t="s">
        <v>46</v>
      </c>
      <c r="O269" t="s">
        <v>110</v>
      </c>
      <c r="P269">
        <v>15769</v>
      </c>
      <c r="Q269" t="s">
        <v>575</v>
      </c>
      <c r="R269">
        <v>21376</v>
      </c>
      <c r="S269" t="s">
        <v>1180</v>
      </c>
      <c r="T269" t="s">
        <v>576</v>
      </c>
      <c r="U269">
        <v>28</v>
      </c>
      <c r="V269" t="s">
        <v>577</v>
      </c>
      <c r="W269" t="s">
        <v>163</v>
      </c>
      <c r="X269" t="s">
        <v>578</v>
      </c>
      <c r="Y269">
        <v>236927</v>
      </c>
      <c r="Z269" t="s">
        <v>1064</v>
      </c>
      <c r="AB269" t="s">
        <v>1065</v>
      </c>
      <c r="AC269" t="s">
        <v>58</v>
      </c>
      <c r="AD269" t="s">
        <v>855</v>
      </c>
      <c r="AE269" s="4">
        <v>1.129</v>
      </c>
      <c r="AF269" t="s">
        <v>56</v>
      </c>
      <c r="AJ269">
        <v>0</v>
      </c>
    </row>
    <row r="270" spans="1:36" x14ac:dyDescent="0.2">
      <c r="A270">
        <v>5599</v>
      </c>
      <c r="B270" t="s">
        <v>1125</v>
      </c>
      <c r="C270" t="s">
        <v>1126</v>
      </c>
      <c r="D270" t="s">
        <v>39</v>
      </c>
      <c r="E270">
        <v>62964</v>
      </c>
      <c r="F270" t="s">
        <v>1152</v>
      </c>
      <c r="G270">
        <v>144310</v>
      </c>
      <c r="H270" t="s">
        <v>1153</v>
      </c>
      <c r="J270" t="s">
        <v>521</v>
      </c>
      <c r="K270" t="s">
        <v>1154</v>
      </c>
      <c r="L270" t="s">
        <v>1155</v>
      </c>
      <c r="M270" t="s">
        <v>124</v>
      </c>
      <c r="N270" t="s">
        <v>46</v>
      </c>
      <c r="O270" t="s">
        <v>110</v>
      </c>
      <c r="P270">
        <v>15769</v>
      </c>
      <c r="Q270" t="s">
        <v>575</v>
      </c>
      <c r="R270">
        <v>21376</v>
      </c>
      <c r="S270" t="s">
        <v>1180</v>
      </c>
      <c r="T270" t="s">
        <v>576</v>
      </c>
      <c r="U270">
        <v>28</v>
      </c>
      <c r="V270" t="s">
        <v>577</v>
      </c>
      <c r="W270" t="s">
        <v>163</v>
      </c>
      <c r="X270" t="s">
        <v>578</v>
      </c>
      <c r="Y270">
        <v>264137</v>
      </c>
      <c r="Z270" t="s">
        <v>1102</v>
      </c>
      <c r="AB270" t="s">
        <v>1156</v>
      </c>
      <c r="AC270" t="s">
        <v>56</v>
      </c>
      <c r="AD270" t="s">
        <v>855</v>
      </c>
      <c r="AE270" s="4">
        <v>0.745</v>
      </c>
      <c r="AF270" t="s">
        <v>56</v>
      </c>
      <c r="AJ270">
        <v>0</v>
      </c>
    </row>
    <row r="271" spans="1:36" x14ac:dyDescent="0.2">
      <c r="A271">
        <v>5599</v>
      </c>
      <c r="B271" t="s">
        <v>1125</v>
      </c>
      <c r="C271" t="s">
        <v>1126</v>
      </c>
      <c r="D271" t="s">
        <v>39</v>
      </c>
      <c r="E271">
        <v>62964</v>
      </c>
      <c r="F271" t="s">
        <v>1152</v>
      </c>
      <c r="G271">
        <v>144310</v>
      </c>
      <c r="H271" t="s">
        <v>1153</v>
      </c>
      <c r="J271" t="s">
        <v>521</v>
      </c>
      <c r="K271" t="s">
        <v>1154</v>
      </c>
      <c r="L271" t="s">
        <v>1155</v>
      </c>
      <c r="M271" t="s">
        <v>124</v>
      </c>
      <c r="N271" t="s">
        <v>46</v>
      </c>
      <c r="O271" t="s">
        <v>110</v>
      </c>
      <c r="P271">
        <v>15769</v>
      </c>
      <c r="Q271" t="s">
        <v>575</v>
      </c>
      <c r="R271">
        <v>21376</v>
      </c>
      <c r="S271" t="s">
        <v>1180</v>
      </c>
      <c r="T271" t="s">
        <v>576</v>
      </c>
      <c r="U271">
        <v>28</v>
      </c>
      <c r="V271" t="s">
        <v>577</v>
      </c>
      <c r="W271" t="s">
        <v>163</v>
      </c>
      <c r="X271" t="s">
        <v>578</v>
      </c>
      <c r="Y271">
        <v>264138</v>
      </c>
      <c r="Z271" t="s">
        <v>424</v>
      </c>
      <c r="AB271" t="s">
        <v>1074</v>
      </c>
      <c r="AC271" t="s">
        <v>56</v>
      </c>
      <c r="AD271" t="s">
        <v>855</v>
      </c>
      <c r="AE271" s="4">
        <v>0.68500000000000005</v>
      </c>
      <c r="AF271" t="s">
        <v>56</v>
      </c>
      <c r="AJ271">
        <v>0</v>
      </c>
    </row>
    <row r="272" spans="1:36" x14ac:dyDescent="0.2">
      <c r="A272">
        <v>5599</v>
      </c>
      <c r="B272" t="s">
        <v>1125</v>
      </c>
      <c r="C272" t="s">
        <v>1126</v>
      </c>
      <c r="D272" t="s">
        <v>39</v>
      </c>
      <c r="E272">
        <v>62964</v>
      </c>
      <c r="F272" t="s">
        <v>1152</v>
      </c>
      <c r="G272">
        <v>144310</v>
      </c>
      <c r="H272" t="s">
        <v>1153</v>
      </c>
      <c r="J272" t="s">
        <v>521</v>
      </c>
      <c r="K272" t="s">
        <v>1154</v>
      </c>
      <c r="L272" t="s">
        <v>1155</v>
      </c>
      <c r="M272" t="s">
        <v>124</v>
      </c>
      <c r="N272" t="s">
        <v>46</v>
      </c>
      <c r="O272" t="s">
        <v>110</v>
      </c>
      <c r="P272">
        <v>15769</v>
      </c>
      <c r="Q272" t="s">
        <v>575</v>
      </c>
      <c r="R272">
        <v>21376</v>
      </c>
      <c r="S272" t="s">
        <v>1180</v>
      </c>
      <c r="T272" t="s">
        <v>576</v>
      </c>
      <c r="U272">
        <v>28</v>
      </c>
      <c r="V272" t="s">
        <v>577</v>
      </c>
      <c r="W272" t="s">
        <v>163</v>
      </c>
      <c r="X272" t="s">
        <v>578</v>
      </c>
      <c r="Y272">
        <v>144310</v>
      </c>
      <c r="Z272" t="s">
        <v>1153</v>
      </c>
      <c r="AB272" t="s">
        <v>521</v>
      </c>
      <c r="AC272" t="s">
        <v>56</v>
      </c>
      <c r="AD272" t="s">
        <v>855</v>
      </c>
      <c r="AE272" s="4">
        <v>0.67900000000000005</v>
      </c>
      <c r="AF272" t="s">
        <v>56</v>
      </c>
      <c r="AJ272">
        <v>0</v>
      </c>
    </row>
    <row r="273" spans="1:36" x14ac:dyDescent="0.2">
      <c r="A273">
        <v>5599</v>
      </c>
      <c r="B273" t="s">
        <v>1125</v>
      </c>
      <c r="C273" t="s">
        <v>1126</v>
      </c>
      <c r="D273" t="s">
        <v>39</v>
      </c>
      <c r="E273">
        <v>62964</v>
      </c>
      <c r="F273" t="s">
        <v>1152</v>
      </c>
      <c r="G273">
        <v>144310</v>
      </c>
      <c r="H273" t="s">
        <v>1153</v>
      </c>
      <c r="J273" t="s">
        <v>521</v>
      </c>
      <c r="K273" t="s">
        <v>1154</v>
      </c>
      <c r="L273" t="s">
        <v>1155</v>
      </c>
      <c r="M273" t="s">
        <v>124</v>
      </c>
      <c r="N273" t="s">
        <v>46</v>
      </c>
      <c r="O273" t="s">
        <v>110</v>
      </c>
      <c r="P273">
        <v>15769</v>
      </c>
      <c r="Q273" t="s">
        <v>575</v>
      </c>
      <c r="R273">
        <v>21376</v>
      </c>
      <c r="S273" t="s">
        <v>1180</v>
      </c>
      <c r="T273" t="s">
        <v>576</v>
      </c>
      <c r="U273">
        <v>28</v>
      </c>
      <c r="V273" t="s">
        <v>577</v>
      </c>
      <c r="W273" t="s">
        <v>163</v>
      </c>
      <c r="X273" t="s">
        <v>578</v>
      </c>
      <c r="Y273">
        <v>264139</v>
      </c>
      <c r="Z273" t="s">
        <v>1102</v>
      </c>
      <c r="AB273" t="s">
        <v>1157</v>
      </c>
      <c r="AC273" t="s">
        <v>56</v>
      </c>
      <c r="AD273" t="s">
        <v>855</v>
      </c>
      <c r="AE273" s="4">
        <v>0.45400000000000001</v>
      </c>
      <c r="AF273" t="s">
        <v>56</v>
      </c>
      <c r="AJ273">
        <v>0</v>
      </c>
    </row>
    <row r="274" spans="1:36" x14ac:dyDescent="0.2">
      <c r="A274">
        <v>5599</v>
      </c>
      <c r="B274" t="s">
        <v>1125</v>
      </c>
      <c r="C274" t="s">
        <v>1126</v>
      </c>
      <c r="D274" t="s">
        <v>39</v>
      </c>
      <c r="E274">
        <v>62964</v>
      </c>
      <c r="F274" t="s">
        <v>1152</v>
      </c>
      <c r="G274">
        <v>144310</v>
      </c>
      <c r="H274" t="s">
        <v>1153</v>
      </c>
      <c r="J274" t="s">
        <v>521</v>
      </c>
      <c r="K274" t="s">
        <v>1154</v>
      </c>
      <c r="L274" t="s">
        <v>1155</v>
      </c>
      <c r="M274" t="s">
        <v>124</v>
      </c>
      <c r="N274" t="s">
        <v>46</v>
      </c>
      <c r="O274" t="s">
        <v>110</v>
      </c>
      <c r="P274">
        <v>15769</v>
      </c>
      <c r="Q274" t="s">
        <v>575</v>
      </c>
      <c r="R274">
        <v>21376</v>
      </c>
      <c r="S274" t="s">
        <v>1180</v>
      </c>
      <c r="T274" t="s">
        <v>576</v>
      </c>
      <c r="U274">
        <v>28</v>
      </c>
      <c r="V274" t="s">
        <v>577</v>
      </c>
      <c r="W274" t="s">
        <v>163</v>
      </c>
      <c r="X274" t="s">
        <v>578</v>
      </c>
      <c r="Y274">
        <v>217591</v>
      </c>
      <c r="Z274" t="s">
        <v>153</v>
      </c>
      <c r="AB274" t="s">
        <v>596</v>
      </c>
      <c r="AC274" t="s">
        <v>56</v>
      </c>
      <c r="AD274" t="s">
        <v>855</v>
      </c>
      <c r="AE274" s="4">
        <v>1.3440000000000001</v>
      </c>
      <c r="AF274" t="s">
        <v>56</v>
      </c>
      <c r="AJ274">
        <v>0</v>
      </c>
    </row>
    <row r="275" spans="1:36" x14ac:dyDescent="0.2">
      <c r="A275">
        <v>5594</v>
      </c>
      <c r="B275" t="s">
        <v>547</v>
      </c>
      <c r="C275" t="s">
        <v>548</v>
      </c>
      <c r="D275" t="s">
        <v>39</v>
      </c>
      <c r="E275">
        <v>62802</v>
      </c>
      <c r="F275" t="s">
        <v>587</v>
      </c>
      <c r="G275">
        <v>234762</v>
      </c>
      <c r="H275" t="s">
        <v>389</v>
      </c>
      <c r="I275" t="s">
        <v>54</v>
      </c>
      <c r="J275" t="s">
        <v>588</v>
      </c>
      <c r="K275" t="s">
        <v>589</v>
      </c>
      <c r="L275" t="s">
        <v>590</v>
      </c>
      <c r="M275" t="s">
        <v>82</v>
      </c>
      <c r="N275" t="s">
        <v>46</v>
      </c>
      <c r="P275">
        <v>15769</v>
      </c>
      <c r="Q275" t="s">
        <v>575</v>
      </c>
      <c r="R275">
        <v>21376</v>
      </c>
      <c r="S275" t="s">
        <v>1180</v>
      </c>
      <c r="T275" t="s">
        <v>576</v>
      </c>
      <c r="U275">
        <v>28</v>
      </c>
      <c r="V275" t="s">
        <v>577</v>
      </c>
      <c r="W275" t="s">
        <v>163</v>
      </c>
      <c r="X275" t="s">
        <v>578</v>
      </c>
      <c r="Y275">
        <v>234762</v>
      </c>
      <c r="Z275" t="s">
        <v>389</v>
      </c>
      <c r="AA275" t="s">
        <v>54</v>
      </c>
      <c r="AB275" t="s">
        <v>588</v>
      </c>
      <c r="AC275" t="s">
        <v>56</v>
      </c>
      <c r="AD275" t="s">
        <v>257</v>
      </c>
      <c r="AE275" s="4">
        <v>0.39600000000000002</v>
      </c>
      <c r="AF275" t="s">
        <v>56</v>
      </c>
      <c r="AI275" t="s">
        <v>591</v>
      </c>
      <c r="AJ275">
        <v>0</v>
      </c>
    </row>
    <row r="276" spans="1:36" x14ac:dyDescent="0.2">
      <c r="A276">
        <v>5594</v>
      </c>
      <c r="B276" t="s">
        <v>547</v>
      </c>
      <c r="C276" t="s">
        <v>548</v>
      </c>
      <c r="D276" t="s">
        <v>39</v>
      </c>
      <c r="E276">
        <v>62802</v>
      </c>
      <c r="F276" t="s">
        <v>587</v>
      </c>
      <c r="G276">
        <v>234762</v>
      </c>
      <c r="H276" t="s">
        <v>389</v>
      </c>
      <c r="I276" t="s">
        <v>54</v>
      </c>
      <c r="J276" t="s">
        <v>588</v>
      </c>
      <c r="K276" t="s">
        <v>589</v>
      </c>
      <c r="L276" t="s">
        <v>590</v>
      </c>
      <c r="M276" t="s">
        <v>82</v>
      </c>
      <c r="N276" t="s">
        <v>46</v>
      </c>
      <c r="P276">
        <v>15769</v>
      </c>
      <c r="Q276" t="s">
        <v>575</v>
      </c>
      <c r="R276">
        <v>21376</v>
      </c>
      <c r="S276" t="s">
        <v>1180</v>
      </c>
      <c r="T276" t="s">
        <v>576</v>
      </c>
      <c r="U276">
        <v>28</v>
      </c>
      <c r="V276" t="s">
        <v>577</v>
      </c>
      <c r="W276" t="s">
        <v>163</v>
      </c>
      <c r="X276" t="s">
        <v>578</v>
      </c>
      <c r="Y276">
        <v>165932</v>
      </c>
      <c r="Z276" t="s">
        <v>73</v>
      </c>
      <c r="AB276" t="s">
        <v>583</v>
      </c>
      <c r="AC276" t="s">
        <v>56</v>
      </c>
      <c r="AD276" t="s">
        <v>257</v>
      </c>
      <c r="AE276" s="4">
        <v>0.36699999999999999</v>
      </c>
      <c r="AF276" t="s">
        <v>56</v>
      </c>
      <c r="AI276" t="s">
        <v>591</v>
      </c>
      <c r="AJ276">
        <v>0</v>
      </c>
    </row>
    <row r="277" spans="1:36" x14ac:dyDescent="0.2">
      <c r="A277">
        <v>5594</v>
      </c>
      <c r="B277" t="s">
        <v>547</v>
      </c>
      <c r="C277" t="s">
        <v>548</v>
      </c>
      <c r="D277" t="s">
        <v>39</v>
      </c>
      <c r="E277">
        <v>62802</v>
      </c>
      <c r="F277" t="s">
        <v>587</v>
      </c>
      <c r="G277">
        <v>234762</v>
      </c>
      <c r="H277" t="s">
        <v>389</v>
      </c>
      <c r="I277" t="s">
        <v>54</v>
      </c>
      <c r="J277" t="s">
        <v>588</v>
      </c>
      <c r="K277" t="s">
        <v>589</v>
      </c>
      <c r="L277" t="s">
        <v>590</v>
      </c>
      <c r="M277" t="s">
        <v>82</v>
      </c>
      <c r="N277" t="s">
        <v>46</v>
      </c>
      <c r="P277">
        <v>15769</v>
      </c>
      <c r="Q277" t="s">
        <v>575</v>
      </c>
      <c r="R277">
        <v>21376</v>
      </c>
      <c r="S277" t="s">
        <v>1180</v>
      </c>
      <c r="T277" t="s">
        <v>576</v>
      </c>
      <c r="U277">
        <v>28</v>
      </c>
      <c r="V277" t="s">
        <v>577</v>
      </c>
      <c r="W277" t="s">
        <v>163</v>
      </c>
      <c r="X277" t="s">
        <v>578</v>
      </c>
      <c r="Y277">
        <v>141595</v>
      </c>
      <c r="Z277" t="s">
        <v>592</v>
      </c>
      <c r="AB277" t="s">
        <v>593</v>
      </c>
      <c r="AC277" t="s">
        <v>56</v>
      </c>
      <c r="AD277" t="s">
        <v>257</v>
      </c>
      <c r="AE277" s="4">
        <v>0.312</v>
      </c>
      <c r="AF277" t="s">
        <v>56</v>
      </c>
      <c r="AI277" t="s">
        <v>591</v>
      </c>
      <c r="AJ277">
        <v>0</v>
      </c>
    </row>
    <row r="278" spans="1:36" x14ac:dyDescent="0.2">
      <c r="A278">
        <v>5594</v>
      </c>
      <c r="B278" t="s">
        <v>547</v>
      </c>
      <c r="C278" t="s">
        <v>548</v>
      </c>
      <c r="D278" t="s">
        <v>39</v>
      </c>
      <c r="E278">
        <v>62802</v>
      </c>
      <c r="F278" t="s">
        <v>587</v>
      </c>
      <c r="G278">
        <v>234762</v>
      </c>
      <c r="H278" t="s">
        <v>389</v>
      </c>
      <c r="I278" t="s">
        <v>54</v>
      </c>
      <c r="J278" t="s">
        <v>588</v>
      </c>
      <c r="K278" t="s">
        <v>589</v>
      </c>
      <c r="L278" t="s">
        <v>590</v>
      </c>
      <c r="M278" t="s">
        <v>82</v>
      </c>
      <c r="N278" t="s">
        <v>46</v>
      </c>
      <c r="P278">
        <v>15769</v>
      </c>
      <c r="Q278" t="s">
        <v>575</v>
      </c>
      <c r="R278">
        <v>21376</v>
      </c>
      <c r="S278" t="s">
        <v>1180</v>
      </c>
      <c r="T278" t="s">
        <v>576</v>
      </c>
      <c r="U278">
        <v>28</v>
      </c>
      <c r="V278" t="s">
        <v>577</v>
      </c>
      <c r="W278" t="s">
        <v>163</v>
      </c>
      <c r="X278" t="s">
        <v>578</v>
      </c>
      <c r="Y278">
        <v>217596</v>
      </c>
      <c r="Z278" t="s">
        <v>594</v>
      </c>
      <c r="AB278" t="s">
        <v>595</v>
      </c>
      <c r="AC278" t="s">
        <v>58</v>
      </c>
      <c r="AD278" t="s">
        <v>257</v>
      </c>
      <c r="AE278" s="4">
        <v>0.30299999999999999</v>
      </c>
      <c r="AF278" t="s">
        <v>58</v>
      </c>
      <c r="AI278" t="s">
        <v>591</v>
      </c>
      <c r="AJ278">
        <v>0</v>
      </c>
    </row>
    <row r="279" spans="1:36" x14ac:dyDescent="0.2">
      <c r="A279">
        <v>5594</v>
      </c>
      <c r="B279" t="s">
        <v>547</v>
      </c>
      <c r="C279" t="s">
        <v>548</v>
      </c>
      <c r="D279" t="s">
        <v>39</v>
      </c>
      <c r="E279">
        <v>62802</v>
      </c>
      <c r="F279" t="s">
        <v>587</v>
      </c>
      <c r="G279">
        <v>234762</v>
      </c>
      <c r="H279" t="s">
        <v>389</v>
      </c>
      <c r="I279" t="s">
        <v>54</v>
      </c>
      <c r="J279" t="s">
        <v>588</v>
      </c>
      <c r="K279" t="s">
        <v>589</v>
      </c>
      <c r="L279" t="s">
        <v>590</v>
      </c>
      <c r="M279" t="s">
        <v>82</v>
      </c>
      <c r="N279" t="s">
        <v>46</v>
      </c>
      <c r="P279">
        <v>15769</v>
      </c>
      <c r="Q279" t="s">
        <v>575</v>
      </c>
      <c r="R279">
        <v>21376</v>
      </c>
      <c r="S279" t="s">
        <v>1180</v>
      </c>
      <c r="T279" t="s">
        <v>576</v>
      </c>
      <c r="U279">
        <v>28</v>
      </c>
      <c r="V279" t="s">
        <v>577</v>
      </c>
      <c r="W279" t="s">
        <v>163</v>
      </c>
      <c r="X279" t="s">
        <v>578</v>
      </c>
      <c r="Y279">
        <v>217591</v>
      </c>
      <c r="Z279" t="s">
        <v>153</v>
      </c>
      <c r="AB279" t="s">
        <v>596</v>
      </c>
      <c r="AC279" t="s">
        <v>58</v>
      </c>
      <c r="AD279" t="s">
        <v>257</v>
      </c>
      <c r="AE279" s="4">
        <v>0.25800000000000001</v>
      </c>
      <c r="AF279" t="s">
        <v>58</v>
      </c>
      <c r="AI279" t="s">
        <v>591</v>
      </c>
      <c r="AJ279">
        <v>0</v>
      </c>
    </row>
    <row r="280" spans="1:36" x14ac:dyDescent="0.2">
      <c r="A280">
        <v>5594</v>
      </c>
      <c r="B280" t="s">
        <v>547</v>
      </c>
      <c r="C280" t="s">
        <v>548</v>
      </c>
      <c r="D280" t="s">
        <v>39</v>
      </c>
      <c r="E280">
        <v>62802</v>
      </c>
      <c r="F280" t="s">
        <v>587</v>
      </c>
      <c r="G280">
        <v>234762</v>
      </c>
      <c r="H280" t="s">
        <v>389</v>
      </c>
      <c r="I280" t="s">
        <v>54</v>
      </c>
      <c r="J280" t="s">
        <v>588</v>
      </c>
      <c r="K280" t="s">
        <v>589</v>
      </c>
      <c r="L280" t="s">
        <v>590</v>
      </c>
      <c r="M280" t="s">
        <v>82</v>
      </c>
      <c r="N280" t="s">
        <v>46</v>
      </c>
      <c r="P280">
        <v>15769</v>
      </c>
      <c r="Q280" t="s">
        <v>575</v>
      </c>
      <c r="R280">
        <v>21376</v>
      </c>
      <c r="S280" t="s">
        <v>1180</v>
      </c>
      <c r="T280" t="s">
        <v>576</v>
      </c>
      <c r="U280">
        <v>28</v>
      </c>
      <c r="V280" t="s">
        <v>577</v>
      </c>
      <c r="W280" t="s">
        <v>163</v>
      </c>
      <c r="X280" t="s">
        <v>578</v>
      </c>
      <c r="Y280">
        <v>217595</v>
      </c>
      <c r="Z280" t="s">
        <v>73</v>
      </c>
      <c r="AB280" t="s">
        <v>95</v>
      </c>
      <c r="AC280" t="s">
        <v>58</v>
      </c>
      <c r="AD280" t="s">
        <v>257</v>
      </c>
      <c r="AE280" s="4">
        <v>0.2</v>
      </c>
      <c r="AF280" t="s">
        <v>58</v>
      </c>
      <c r="AI280" t="s">
        <v>591</v>
      </c>
      <c r="AJ280">
        <v>0</v>
      </c>
    </row>
    <row r="281" spans="1:36" x14ac:dyDescent="0.2">
      <c r="A281">
        <v>5594</v>
      </c>
      <c r="B281" t="s">
        <v>547</v>
      </c>
      <c r="C281" t="s">
        <v>548</v>
      </c>
      <c r="D281" t="s">
        <v>39</v>
      </c>
      <c r="E281">
        <v>62802</v>
      </c>
      <c r="F281" t="s">
        <v>587</v>
      </c>
      <c r="G281">
        <v>234762</v>
      </c>
      <c r="H281" t="s">
        <v>389</v>
      </c>
      <c r="I281" t="s">
        <v>54</v>
      </c>
      <c r="J281" t="s">
        <v>588</v>
      </c>
      <c r="K281" t="s">
        <v>589</v>
      </c>
      <c r="L281" t="s">
        <v>590</v>
      </c>
      <c r="M281" t="s">
        <v>82</v>
      </c>
      <c r="N281" t="s">
        <v>46</v>
      </c>
      <c r="P281">
        <v>15769</v>
      </c>
      <c r="Q281" t="s">
        <v>575</v>
      </c>
      <c r="R281">
        <v>21376</v>
      </c>
      <c r="S281" t="s">
        <v>1180</v>
      </c>
      <c r="T281" t="s">
        <v>576</v>
      </c>
      <c r="U281">
        <v>28</v>
      </c>
      <c r="V281" t="s">
        <v>577</v>
      </c>
      <c r="W281" t="s">
        <v>163</v>
      </c>
      <c r="X281" t="s">
        <v>578</v>
      </c>
      <c r="Y281">
        <v>105322</v>
      </c>
      <c r="Z281" t="s">
        <v>389</v>
      </c>
      <c r="AB281" t="s">
        <v>572</v>
      </c>
      <c r="AC281" t="s">
        <v>58</v>
      </c>
      <c r="AD281" t="s">
        <v>257</v>
      </c>
      <c r="AE281" s="4">
        <v>0.32400000000000001</v>
      </c>
      <c r="AF281" t="s">
        <v>56</v>
      </c>
      <c r="AI281" t="s">
        <v>591</v>
      </c>
      <c r="AJ281">
        <v>0</v>
      </c>
    </row>
    <row r="282" spans="1:36" x14ac:dyDescent="0.2">
      <c r="A282">
        <v>5594</v>
      </c>
      <c r="B282" t="s">
        <v>547</v>
      </c>
      <c r="C282" t="s">
        <v>548</v>
      </c>
      <c r="D282" t="s">
        <v>39</v>
      </c>
      <c r="E282">
        <v>62802</v>
      </c>
      <c r="F282" t="s">
        <v>587</v>
      </c>
      <c r="G282">
        <v>234762</v>
      </c>
      <c r="H282" t="s">
        <v>389</v>
      </c>
      <c r="I282" t="s">
        <v>54</v>
      </c>
      <c r="J282" t="s">
        <v>588</v>
      </c>
      <c r="K282" t="s">
        <v>589</v>
      </c>
      <c r="L282" t="s">
        <v>590</v>
      </c>
      <c r="M282" t="s">
        <v>82</v>
      </c>
      <c r="N282" t="s">
        <v>46</v>
      </c>
      <c r="P282">
        <v>15769</v>
      </c>
      <c r="Q282" t="s">
        <v>575</v>
      </c>
      <c r="R282">
        <v>21376</v>
      </c>
      <c r="S282" t="s">
        <v>1180</v>
      </c>
      <c r="T282" t="s">
        <v>576</v>
      </c>
      <c r="U282">
        <v>28</v>
      </c>
      <c r="V282" t="s">
        <v>577</v>
      </c>
      <c r="W282" t="s">
        <v>163</v>
      </c>
      <c r="X282" t="s">
        <v>578</v>
      </c>
      <c r="Y282">
        <v>222948</v>
      </c>
      <c r="Z282" t="s">
        <v>426</v>
      </c>
      <c r="AB282" t="s">
        <v>583</v>
      </c>
      <c r="AC282" t="s">
        <v>58</v>
      </c>
      <c r="AD282" t="s">
        <v>257</v>
      </c>
      <c r="AE282" s="4">
        <v>0.312</v>
      </c>
      <c r="AF282" t="s">
        <v>58</v>
      </c>
      <c r="AI282" t="s">
        <v>591</v>
      </c>
      <c r="AJ282">
        <v>0</v>
      </c>
    </row>
    <row r="283" spans="1:36" x14ac:dyDescent="0.2">
      <c r="A283">
        <v>5594</v>
      </c>
      <c r="B283" t="s">
        <v>547</v>
      </c>
      <c r="C283" t="s">
        <v>548</v>
      </c>
      <c r="D283" t="s">
        <v>39</v>
      </c>
      <c r="E283">
        <v>62803</v>
      </c>
      <c r="F283" t="s">
        <v>597</v>
      </c>
      <c r="G283">
        <v>222948</v>
      </c>
      <c r="H283" t="s">
        <v>426</v>
      </c>
      <c r="J283" t="s">
        <v>583</v>
      </c>
      <c r="K283" t="s">
        <v>598</v>
      </c>
      <c r="L283" t="s">
        <v>599</v>
      </c>
      <c r="M283" t="s">
        <v>124</v>
      </c>
      <c r="N283" t="s">
        <v>46</v>
      </c>
      <c r="P283">
        <v>15769</v>
      </c>
      <c r="Q283" t="s">
        <v>575</v>
      </c>
      <c r="R283">
        <v>21376</v>
      </c>
      <c r="S283" t="s">
        <v>1180</v>
      </c>
      <c r="T283" t="s">
        <v>576</v>
      </c>
      <c r="U283">
        <v>28</v>
      </c>
      <c r="V283" t="s">
        <v>577</v>
      </c>
      <c r="W283" t="s">
        <v>163</v>
      </c>
      <c r="X283" t="s">
        <v>578</v>
      </c>
      <c r="Y283">
        <v>177631</v>
      </c>
      <c r="Z283" t="s">
        <v>580</v>
      </c>
      <c r="AB283" t="s">
        <v>291</v>
      </c>
      <c r="AC283" t="s">
        <v>58</v>
      </c>
      <c r="AD283" t="s">
        <v>257</v>
      </c>
      <c r="AE283" s="4">
        <v>0.41599999999999998</v>
      </c>
      <c r="AF283" t="s">
        <v>56</v>
      </c>
      <c r="AJ283">
        <v>0</v>
      </c>
    </row>
    <row r="284" spans="1:36" x14ac:dyDescent="0.2">
      <c r="A284">
        <v>5594</v>
      </c>
      <c r="B284" t="s">
        <v>547</v>
      </c>
      <c r="C284" t="s">
        <v>548</v>
      </c>
      <c r="D284" t="s">
        <v>39</v>
      </c>
      <c r="E284">
        <v>62803</v>
      </c>
      <c r="F284" t="s">
        <v>597</v>
      </c>
      <c r="G284">
        <v>222948</v>
      </c>
      <c r="H284" t="s">
        <v>426</v>
      </c>
      <c r="J284" t="s">
        <v>583</v>
      </c>
      <c r="K284" t="s">
        <v>598</v>
      </c>
      <c r="L284" t="s">
        <v>599</v>
      </c>
      <c r="M284" t="s">
        <v>124</v>
      </c>
      <c r="N284" t="s">
        <v>46</v>
      </c>
      <c r="P284">
        <v>15769</v>
      </c>
      <c r="Q284" t="s">
        <v>575</v>
      </c>
      <c r="R284">
        <v>21376</v>
      </c>
      <c r="S284" t="s">
        <v>1180</v>
      </c>
      <c r="T284" t="s">
        <v>576</v>
      </c>
      <c r="U284">
        <v>28</v>
      </c>
      <c r="V284" t="s">
        <v>577</v>
      </c>
      <c r="W284" t="s">
        <v>163</v>
      </c>
      <c r="X284" t="s">
        <v>578</v>
      </c>
      <c r="Y284">
        <v>105322</v>
      </c>
      <c r="Z284" t="s">
        <v>389</v>
      </c>
      <c r="AB284" t="s">
        <v>572</v>
      </c>
      <c r="AC284" t="s">
        <v>56</v>
      </c>
      <c r="AD284" t="s">
        <v>257</v>
      </c>
      <c r="AE284" s="4">
        <v>0.32400000000000001</v>
      </c>
      <c r="AF284" t="s">
        <v>56</v>
      </c>
      <c r="AJ284">
        <v>0</v>
      </c>
    </row>
    <row r="285" spans="1:36" x14ac:dyDescent="0.2">
      <c r="A285">
        <v>5594</v>
      </c>
      <c r="B285" t="s">
        <v>547</v>
      </c>
      <c r="C285" t="s">
        <v>548</v>
      </c>
      <c r="D285" t="s">
        <v>39</v>
      </c>
      <c r="E285">
        <v>62803</v>
      </c>
      <c r="F285" t="s">
        <v>597</v>
      </c>
      <c r="G285">
        <v>222948</v>
      </c>
      <c r="H285" t="s">
        <v>426</v>
      </c>
      <c r="J285" t="s">
        <v>583</v>
      </c>
      <c r="K285" t="s">
        <v>598</v>
      </c>
      <c r="L285" t="s">
        <v>599</v>
      </c>
      <c r="M285" t="s">
        <v>124</v>
      </c>
      <c r="N285" t="s">
        <v>46</v>
      </c>
      <c r="P285">
        <v>15769</v>
      </c>
      <c r="Q285" t="s">
        <v>575</v>
      </c>
      <c r="R285">
        <v>21376</v>
      </c>
      <c r="S285" t="s">
        <v>1180</v>
      </c>
      <c r="T285" t="s">
        <v>576</v>
      </c>
      <c r="U285">
        <v>28</v>
      </c>
      <c r="V285" t="s">
        <v>577</v>
      </c>
      <c r="W285" t="s">
        <v>163</v>
      </c>
      <c r="X285" t="s">
        <v>578</v>
      </c>
      <c r="Y285">
        <v>181997</v>
      </c>
      <c r="Z285" t="s">
        <v>581</v>
      </c>
      <c r="AA285" t="s">
        <v>54</v>
      </c>
      <c r="AB285" t="s">
        <v>582</v>
      </c>
      <c r="AC285" t="s">
        <v>56</v>
      </c>
      <c r="AD285" t="s">
        <v>257</v>
      </c>
      <c r="AE285" s="4">
        <v>0.40899999999999997</v>
      </c>
      <c r="AF285" t="s">
        <v>58</v>
      </c>
      <c r="AJ285">
        <v>0</v>
      </c>
    </row>
    <row r="286" spans="1:36" x14ac:dyDescent="0.2">
      <c r="A286">
        <v>5594</v>
      </c>
      <c r="B286" t="s">
        <v>547</v>
      </c>
      <c r="C286" t="s">
        <v>548</v>
      </c>
      <c r="D286" t="s">
        <v>39</v>
      </c>
      <c r="E286">
        <v>62803</v>
      </c>
      <c r="F286" t="s">
        <v>597</v>
      </c>
      <c r="G286">
        <v>222948</v>
      </c>
      <c r="H286" t="s">
        <v>426</v>
      </c>
      <c r="J286" t="s">
        <v>583</v>
      </c>
      <c r="K286" t="s">
        <v>598</v>
      </c>
      <c r="L286" t="s">
        <v>599</v>
      </c>
      <c r="M286" t="s">
        <v>124</v>
      </c>
      <c r="N286" t="s">
        <v>46</v>
      </c>
      <c r="P286">
        <v>15769</v>
      </c>
      <c r="Q286" t="s">
        <v>575</v>
      </c>
      <c r="R286">
        <v>21376</v>
      </c>
      <c r="S286" t="s">
        <v>1180</v>
      </c>
      <c r="T286" t="s">
        <v>576</v>
      </c>
      <c r="U286">
        <v>28</v>
      </c>
      <c r="V286" t="s">
        <v>577</v>
      </c>
      <c r="W286" t="s">
        <v>163</v>
      </c>
      <c r="X286" t="s">
        <v>578</v>
      </c>
      <c r="Y286">
        <v>222948</v>
      </c>
      <c r="Z286" t="s">
        <v>426</v>
      </c>
      <c r="AB286" t="s">
        <v>583</v>
      </c>
      <c r="AC286" t="s">
        <v>56</v>
      </c>
      <c r="AD286" t="s">
        <v>257</v>
      </c>
      <c r="AE286" s="4">
        <v>0.312</v>
      </c>
      <c r="AF286" t="s">
        <v>58</v>
      </c>
      <c r="AJ286">
        <v>0</v>
      </c>
    </row>
    <row r="287" spans="1:36" x14ac:dyDescent="0.2">
      <c r="A287">
        <v>5594</v>
      </c>
      <c r="B287" t="s">
        <v>547</v>
      </c>
      <c r="C287" t="s">
        <v>548</v>
      </c>
      <c r="D287" t="s">
        <v>39</v>
      </c>
      <c r="E287">
        <v>62803</v>
      </c>
      <c r="F287" t="s">
        <v>597</v>
      </c>
      <c r="G287">
        <v>222948</v>
      </c>
      <c r="H287" t="s">
        <v>426</v>
      </c>
      <c r="J287" t="s">
        <v>583</v>
      </c>
      <c r="K287" t="s">
        <v>598</v>
      </c>
      <c r="L287" t="s">
        <v>599</v>
      </c>
      <c r="M287" t="s">
        <v>124</v>
      </c>
      <c r="N287" t="s">
        <v>46</v>
      </c>
      <c r="P287">
        <v>15769</v>
      </c>
      <c r="Q287" t="s">
        <v>575</v>
      </c>
      <c r="R287">
        <v>21376</v>
      </c>
      <c r="S287" t="s">
        <v>1180</v>
      </c>
      <c r="T287" t="s">
        <v>576</v>
      </c>
      <c r="U287">
        <v>28</v>
      </c>
      <c r="V287" t="s">
        <v>577</v>
      </c>
      <c r="W287" t="s">
        <v>163</v>
      </c>
      <c r="X287" t="s">
        <v>578</v>
      </c>
      <c r="Y287">
        <v>270849</v>
      </c>
      <c r="Z287" t="s">
        <v>100</v>
      </c>
      <c r="AB287" t="s">
        <v>584</v>
      </c>
      <c r="AC287" t="s">
        <v>58</v>
      </c>
      <c r="AD287" t="s">
        <v>257</v>
      </c>
      <c r="AE287" s="4">
        <v>0.2</v>
      </c>
      <c r="AF287" t="s">
        <v>58</v>
      </c>
      <c r="AJ287">
        <v>0</v>
      </c>
    </row>
    <row r="288" spans="1:36" x14ac:dyDescent="0.2">
      <c r="A288">
        <v>5594</v>
      </c>
      <c r="B288" t="s">
        <v>547</v>
      </c>
      <c r="C288" t="s">
        <v>548</v>
      </c>
      <c r="D288" t="s">
        <v>39</v>
      </c>
      <c r="E288">
        <v>62803</v>
      </c>
      <c r="F288" t="s">
        <v>597</v>
      </c>
      <c r="G288">
        <v>222948</v>
      </c>
      <c r="H288" t="s">
        <v>426</v>
      </c>
      <c r="J288" t="s">
        <v>583</v>
      </c>
      <c r="K288" t="s">
        <v>598</v>
      </c>
      <c r="L288" t="s">
        <v>599</v>
      </c>
      <c r="M288" t="s">
        <v>124</v>
      </c>
      <c r="N288" t="s">
        <v>46</v>
      </c>
      <c r="P288">
        <v>15769</v>
      </c>
      <c r="Q288" t="s">
        <v>575</v>
      </c>
      <c r="R288">
        <v>21376</v>
      </c>
      <c r="S288" t="s">
        <v>1180</v>
      </c>
      <c r="T288" t="s">
        <v>576</v>
      </c>
      <c r="U288">
        <v>28</v>
      </c>
      <c r="V288" t="s">
        <v>577</v>
      </c>
      <c r="W288" t="s">
        <v>163</v>
      </c>
      <c r="X288" t="s">
        <v>578</v>
      </c>
      <c r="Y288">
        <v>181499</v>
      </c>
      <c r="Z288" t="s">
        <v>585</v>
      </c>
      <c r="AB288" t="s">
        <v>586</v>
      </c>
      <c r="AC288" t="s">
        <v>56</v>
      </c>
      <c r="AD288" t="s">
        <v>257</v>
      </c>
      <c r="AE288" s="4">
        <v>0.55100000000000005</v>
      </c>
      <c r="AF288" t="s">
        <v>58</v>
      </c>
      <c r="AJ288">
        <v>0</v>
      </c>
    </row>
    <row r="289" spans="1:36" x14ac:dyDescent="0.2">
      <c r="A289">
        <v>5594</v>
      </c>
      <c r="B289" t="s">
        <v>547</v>
      </c>
      <c r="C289" t="s">
        <v>548</v>
      </c>
      <c r="D289" t="s">
        <v>39</v>
      </c>
      <c r="E289">
        <v>62803</v>
      </c>
      <c r="F289" t="s">
        <v>597</v>
      </c>
      <c r="G289">
        <v>222948</v>
      </c>
      <c r="H289" t="s">
        <v>426</v>
      </c>
      <c r="J289" t="s">
        <v>583</v>
      </c>
      <c r="K289" t="s">
        <v>598</v>
      </c>
      <c r="L289" t="s">
        <v>599</v>
      </c>
      <c r="M289" t="s">
        <v>124</v>
      </c>
      <c r="N289" t="s">
        <v>46</v>
      </c>
      <c r="P289">
        <v>15769</v>
      </c>
      <c r="Q289" t="s">
        <v>575</v>
      </c>
      <c r="R289">
        <v>21376</v>
      </c>
      <c r="S289" t="s">
        <v>1180</v>
      </c>
      <c r="T289" t="s">
        <v>576</v>
      </c>
      <c r="U289">
        <v>28</v>
      </c>
      <c r="V289" t="s">
        <v>577</v>
      </c>
      <c r="W289" t="s">
        <v>163</v>
      </c>
      <c r="X289" t="s">
        <v>578</v>
      </c>
      <c r="Y289">
        <v>145697</v>
      </c>
      <c r="Z289" t="s">
        <v>207</v>
      </c>
      <c r="AB289" t="s">
        <v>291</v>
      </c>
      <c r="AC289" t="s">
        <v>58</v>
      </c>
      <c r="AD289" t="s">
        <v>257</v>
      </c>
      <c r="AE289" s="4">
        <v>0.49399999999999999</v>
      </c>
      <c r="AF289" t="s">
        <v>56</v>
      </c>
      <c r="AJ289">
        <v>0</v>
      </c>
    </row>
    <row r="290" spans="1:36" x14ac:dyDescent="0.2">
      <c r="A290">
        <v>5594</v>
      </c>
      <c r="B290" t="s">
        <v>547</v>
      </c>
      <c r="C290" t="s">
        <v>548</v>
      </c>
      <c r="D290" t="s">
        <v>39</v>
      </c>
      <c r="E290">
        <v>62803</v>
      </c>
      <c r="F290" t="s">
        <v>597</v>
      </c>
      <c r="G290">
        <v>222948</v>
      </c>
      <c r="H290" t="s">
        <v>426</v>
      </c>
      <c r="J290" t="s">
        <v>583</v>
      </c>
      <c r="K290" t="s">
        <v>598</v>
      </c>
      <c r="L290" t="s">
        <v>599</v>
      </c>
      <c r="M290" t="s">
        <v>124</v>
      </c>
      <c r="N290" t="s">
        <v>46</v>
      </c>
      <c r="P290">
        <v>15769</v>
      </c>
      <c r="Q290" t="s">
        <v>575</v>
      </c>
      <c r="R290">
        <v>21376</v>
      </c>
      <c r="S290" t="s">
        <v>1180</v>
      </c>
      <c r="T290" t="s">
        <v>576</v>
      </c>
      <c r="U290">
        <v>28</v>
      </c>
      <c r="V290" t="s">
        <v>577</v>
      </c>
      <c r="W290" t="s">
        <v>163</v>
      </c>
      <c r="X290" t="s">
        <v>578</v>
      </c>
      <c r="Y290">
        <v>183543</v>
      </c>
      <c r="Z290" t="s">
        <v>85</v>
      </c>
      <c r="AA290" t="s">
        <v>54</v>
      </c>
      <c r="AB290" t="s">
        <v>579</v>
      </c>
      <c r="AC290" t="s">
        <v>58</v>
      </c>
      <c r="AD290" t="s">
        <v>257</v>
      </c>
      <c r="AE290" s="4">
        <v>0.433</v>
      </c>
      <c r="AF290" t="s">
        <v>56</v>
      </c>
      <c r="AJ290">
        <v>0</v>
      </c>
    </row>
    <row r="291" spans="1:36" x14ac:dyDescent="0.2">
      <c r="A291">
        <v>5594</v>
      </c>
      <c r="B291" t="s">
        <v>547</v>
      </c>
      <c r="C291" t="s">
        <v>548</v>
      </c>
      <c r="D291" t="s">
        <v>39</v>
      </c>
      <c r="E291">
        <v>62803</v>
      </c>
      <c r="F291" t="s">
        <v>597</v>
      </c>
      <c r="G291">
        <v>222948</v>
      </c>
      <c r="H291" t="s">
        <v>426</v>
      </c>
      <c r="J291" t="s">
        <v>583</v>
      </c>
      <c r="K291" t="s">
        <v>598</v>
      </c>
      <c r="L291" t="s">
        <v>599</v>
      </c>
      <c r="M291" t="s">
        <v>124</v>
      </c>
      <c r="N291" t="s">
        <v>46</v>
      </c>
      <c r="P291">
        <v>15769</v>
      </c>
      <c r="Q291" t="s">
        <v>575</v>
      </c>
      <c r="R291">
        <v>21376</v>
      </c>
      <c r="S291" t="s">
        <v>1180</v>
      </c>
      <c r="T291" t="s">
        <v>576</v>
      </c>
      <c r="U291">
        <v>28</v>
      </c>
      <c r="V291" t="s">
        <v>577</v>
      </c>
      <c r="W291" t="s">
        <v>163</v>
      </c>
      <c r="X291" t="s">
        <v>578</v>
      </c>
      <c r="Y291">
        <v>151993</v>
      </c>
      <c r="Z291" t="s">
        <v>59</v>
      </c>
      <c r="AA291" t="s">
        <v>54</v>
      </c>
      <c r="AB291" t="s">
        <v>579</v>
      </c>
      <c r="AC291" t="s">
        <v>58</v>
      </c>
      <c r="AD291" t="s">
        <v>257</v>
      </c>
      <c r="AE291" s="4">
        <v>0.38200000000000001</v>
      </c>
      <c r="AF291" t="s">
        <v>56</v>
      </c>
      <c r="AJ291">
        <v>0</v>
      </c>
    </row>
    <row r="292" spans="1:36" x14ac:dyDescent="0.2">
      <c r="A292">
        <v>5597</v>
      </c>
      <c r="B292" t="s">
        <v>919</v>
      </c>
      <c r="C292" t="s">
        <v>920</v>
      </c>
      <c r="D292" t="s">
        <v>39</v>
      </c>
      <c r="E292">
        <v>62956</v>
      </c>
      <c r="F292" t="s">
        <v>972</v>
      </c>
      <c r="G292">
        <v>217600</v>
      </c>
      <c r="H292" t="s">
        <v>973</v>
      </c>
      <c r="J292" t="s">
        <v>349</v>
      </c>
      <c r="K292" t="s">
        <v>974</v>
      </c>
      <c r="L292" t="s">
        <v>975</v>
      </c>
      <c r="M292" t="s">
        <v>255</v>
      </c>
      <c r="N292" t="s">
        <v>46</v>
      </c>
      <c r="O292" t="s">
        <v>110</v>
      </c>
      <c r="P292">
        <v>15769</v>
      </c>
      <c r="Q292" t="s">
        <v>575</v>
      </c>
      <c r="R292">
        <v>21376</v>
      </c>
      <c r="S292" t="s">
        <v>1180</v>
      </c>
      <c r="T292" t="s">
        <v>576</v>
      </c>
      <c r="U292">
        <v>28</v>
      </c>
      <c r="V292" t="s">
        <v>577</v>
      </c>
      <c r="W292" t="s">
        <v>163</v>
      </c>
      <c r="X292" t="s">
        <v>578</v>
      </c>
      <c r="Y292">
        <v>217600</v>
      </c>
      <c r="Z292" t="s">
        <v>973</v>
      </c>
      <c r="AB292" t="s">
        <v>349</v>
      </c>
      <c r="AC292" t="s">
        <v>56</v>
      </c>
      <c r="AD292" t="s">
        <v>855</v>
      </c>
      <c r="AE292" s="4">
        <v>2.8380000000000001</v>
      </c>
      <c r="AF292" t="s">
        <v>56</v>
      </c>
      <c r="AJ292">
        <v>0</v>
      </c>
    </row>
    <row r="293" spans="1:36" x14ac:dyDescent="0.2">
      <c r="A293">
        <v>5597</v>
      </c>
      <c r="B293" t="s">
        <v>919</v>
      </c>
      <c r="C293" t="s">
        <v>920</v>
      </c>
      <c r="D293" t="s">
        <v>39</v>
      </c>
      <c r="E293">
        <v>62956</v>
      </c>
      <c r="F293" t="s">
        <v>972</v>
      </c>
      <c r="G293">
        <v>217600</v>
      </c>
      <c r="H293" t="s">
        <v>973</v>
      </c>
      <c r="J293" t="s">
        <v>349</v>
      </c>
      <c r="K293" t="s">
        <v>974</v>
      </c>
      <c r="L293" t="s">
        <v>975</v>
      </c>
      <c r="M293" t="s">
        <v>255</v>
      </c>
      <c r="N293" t="s">
        <v>46</v>
      </c>
      <c r="O293" t="s">
        <v>110</v>
      </c>
      <c r="P293">
        <v>15769</v>
      </c>
      <c r="Q293" t="s">
        <v>575</v>
      </c>
      <c r="R293">
        <v>21376</v>
      </c>
      <c r="S293" t="s">
        <v>1180</v>
      </c>
      <c r="T293" t="s">
        <v>576</v>
      </c>
      <c r="U293">
        <v>28</v>
      </c>
      <c r="V293" t="s">
        <v>577</v>
      </c>
      <c r="W293" t="s">
        <v>163</v>
      </c>
      <c r="X293" t="s">
        <v>578</v>
      </c>
      <c r="Y293">
        <v>219716</v>
      </c>
      <c r="Z293" t="s">
        <v>976</v>
      </c>
      <c r="AB293" t="s">
        <v>977</v>
      </c>
      <c r="AC293" t="s">
        <v>56</v>
      </c>
      <c r="AD293" t="s">
        <v>855</v>
      </c>
      <c r="AE293" s="4">
        <v>2.8039999999999998</v>
      </c>
      <c r="AF293" t="s">
        <v>56</v>
      </c>
      <c r="AJ293">
        <v>0</v>
      </c>
    </row>
    <row r="294" spans="1:36" x14ac:dyDescent="0.2">
      <c r="A294">
        <v>5597</v>
      </c>
      <c r="B294" t="s">
        <v>919</v>
      </c>
      <c r="C294" t="s">
        <v>920</v>
      </c>
      <c r="D294" t="s">
        <v>39</v>
      </c>
      <c r="E294">
        <v>62956</v>
      </c>
      <c r="F294" t="s">
        <v>972</v>
      </c>
      <c r="G294">
        <v>217600</v>
      </c>
      <c r="H294" t="s">
        <v>973</v>
      </c>
      <c r="J294" t="s">
        <v>349</v>
      </c>
      <c r="K294" t="s">
        <v>974</v>
      </c>
      <c r="L294" t="s">
        <v>975</v>
      </c>
      <c r="M294" t="s">
        <v>255</v>
      </c>
      <c r="N294" t="s">
        <v>46</v>
      </c>
      <c r="O294" t="s">
        <v>110</v>
      </c>
      <c r="P294">
        <v>15769</v>
      </c>
      <c r="Q294" t="s">
        <v>575</v>
      </c>
      <c r="R294">
        <v>21376</v>
      </c>
      <c r="S294" t="s">
        <v>1180</v>
      </c>
      <c r="T294" t="s">
        <v>576</v>
      </c>
      <c r="U294">
        <v>28</v>
      </c>
      <c r="V294" t="s">
        <v>577</v>
      </c>
      <c r="W294" t="s">
        <v>163</v>
      </c>
      <c r="X294" t="s">
        <v>578</v>
      </c>
      <c r="Y294">
        <v>217604</v>
      </c>
      <c r="Z294" t="s">
        <v>943</v>
      </c>
      <c r="AB294" t="s">
        <v>978</v>
      </c>
      <c r="AC294" t="s">
        <v>56</v>
      </c>
      <c r="AD294" t="s">
        <v>855</v>
      </c>
      <c r="AE294" s="4">
        <v>1.823</v>
      </c>
      <c r="AF294" t="s">
        <v>56</v>
      </c>
      <c r="AJ294">
        <v>0</v>
      </c>
    </row>
    <row r="295" spans="1:36" x14ac:dyDescent="0.2">
      <c r="A295">
        <v>5597</v>
      </c>
      <c r="B295" t="s">
        <v>919</v>
      </c>
      <c r="C295" t="s">
        <v>920</v>
      </c>
      <c r="D295" t="s">
        <v>39</v>
      </c>
      <c r="E295">
        <v>62956</v>
      </c>
      <c r="F295" t="s">
        <v>972</v>
      </c>
      <c r="G295">
        <v>217600</v>
      </c>
      <c r="H295" t="s">
        <v>973</v>
      </c>
      <c r="J295" t="s">
        <v>349</v>
      </c>
      <c r="K295" t="s">
        <v>974</v>
      </c>
      <c r="L295" t="s">
        <v>975</v>
      </c>
      <c r="M295" t="s">
        <v>255</v>
      </c>
      <c r="N295" t="s">
        <v>46</v>
      </c>
      <c r="O295" t="s">
        <v>110</v>
      </c>
      <c r="P295">
        <v>15769</v>
      </c>
      <c r="Q295" t="s">
        <v>575</v>
      </c>
      <c r="R295">
        <v>21376</v>
      </c>
      <c r="S295" t="s">
        <v>1180</v>
      </c>
      <c r="T295" t="s">
        <v>576</v>
      </c>
      <c r="U295">
        <v>28</v>
      </c>
      <c r="V295" t="s">
        <v>577</v>
      </c>
      <c r="W295" t="s">
        <v>163</v>
      </c>
      <c r="X295" t="s">
        <v>578</v>
      </c>
      <c r="Y295">
        <v>226321</v>
      </c>
      <c r="Z295" t="s">
        <v>979</v>
      </c>
      <c r="AA295" t="s">
        <v>54</v>
      </c>
      <c r="AB295" t="s">
        <v>980</v>
      </c>
      <c r="AC295" t="s">
        <v>58</v>
      </c>
      <c r="AD295" t="s">
        <v>855</v>
      </c>
      <c r="AE295" s="4">
        <v>1.4990000000000001</v>
      </c>
      <c r="AF295" t="s">
        <v>56</v>
      </c>
      <c r="AJ295">
        <v>0</v>
      </c>
    </row>
    <row r="296" spans="1:36" x14ac:dyDescent="0.2">
      <c r="A296">
        <v>5597</v>
      </c>
      <c r="B296" t="s">
        <v>919</v>
      </c>
      <c r="C296" t="s">
        <v>920</v>
      </c>
      <c r="D296" t="s">
        <v>39</v>
      </c>
      <c r="E296">
        <v>62956</v>
      </c>
      <c r="F296" t="s">
        <v>972</v>
      </c>
      <c r="G296">
        <v>217600</v>
      </c>
      <c r="H296" t="s">
        <v>973</v>
      </c>
      <c r="J296" t="s">
        <v>349</v>
      </c>
      <c r="K296" t="s">
        <v>974</v>
      </c>
      <c r="L296" t="s">
        <v>975</v>
      </c>
      <c r="M296" t="s">
        <v>255</v>
      </c>
      <c r="N296" t="s">
        <v>46</v>
      </c>
      <c r="O296" t="s">
        <v>110</v>
      </c>
      <c r="P296">
        <v>15769</v>
      </c>
      <c r="Q296" t="s">
        <v>575</v>
      </c>
      <c r="R296">
        <v>21376</v>
      </c>
      <c r="S296" t="s">
        <v>1180</v>
      </c>
      <c r="T296" t="s">
        <v>576</v>
      </c>
      <c r="U296">
        <v>28</v>
      </c>
      <c r="V296" t="s">
        <v>577</v>
      </c>
      <c r="W296" t="s">
        <v>163</v>
      </c>
      <c r="X296" t="s">
        <v>578</v>
      </c>
      <c r="Y296">
        <v>217591</v>
      </c>
      <c r="Z296" t="s">
        <v>153</v>
      </c>
      <c r="AB296" t="s">
        <v>596</v>
      </c>
      <c r="AC296" t="s">
        <v>58</v>
      </c>
      <c r="AD296" t="s">
        <v>855</v>
      </c>
      <c r="AE296" s="4">
        <v>1.3440000000000001</v>
      </c>
      <c r="AF296" t="s">
        <v>56</v>
      </c>
      <c r="AJ296">
        <v>0</v>
      </c>
    </row>
    <row r="297" spans="1:36" x14ac:dyDescent="0.2">
      <c r="A297">
        <v>5597</v>
      </c>
      <c r="B297" t="s">
        <v>919</v>
      </c>
      <c r="C297" t="s">
        <v>920</v>
      </c>
      <c r="D297" t="s">
        <v>39</v>
      </c>
      <c r="E297">
        <v>62957</v>
      </c>
      <c r="F297" t="s">
        <v>981</v>
      </c>
      <c r="G297">
        <v>236716</v>
      </c>
      <c r="H297" t="s">
        <v>193</v>
      </c>
      <c r="J297" t="s">
        <v>982</v>
      </c>
      <c r="K297" t="s">
        <v>983</v>
      </c>
      <c r="L297" s="23" t="s">
        <v>984</v>
      </c>
      <c r="M297" t="s">
        <v>255</v>
      </c>
      <c r="N297" t="s">
        <v>46</v>
      </c>
      <c r="O297" t="s">
        <v>110</v>
      </c>
      <c r="P297">
        <v>15769</v>
      </c>
      <c r="Q297" t="s">
        <v>575</v>
      </c>
      <c r="R297">
        <v>21376</v>
      </c>
      <c r="S297" t="s">
        <v>1180</v>
      </c>
      <c r="T297" t="s">
        <v>576</v>
      </c>
      <c r="U297">
        <v>28</v>
      </c>
      <c r="V297" t="s">
        <v>577</v>
      </c>
      <c r="W297" t="s">
        <v>163</v>
      </c>
      <c r="X297" t="s">
        <v>578</v>
      </c>
      <c r="Y297">
        <v>236716</v>
      </c>
      <c r="Z297" t="s">
        <v>193</v>
      </c>
      <c r="AB297" t="s">
        <v>982</v>
      </c>
      <c r="AC297" t="s">
        <v>56</v>
      </c>
      <c r="AD297" t="s">
        <v>855</v>
      </c>
      <c r="AE297" s="4">
        <v>2.0670000000000002</v>
      </c>
      <c r="AF297" t="s">
        <v>56</v>
      </c>
      <c r="AJ297">
        <v>0</v>
      </c>
    </row>
    <row r="298" spans="1:36" x14ac:dyDescent="0.2">
      <c r="A298">
        <v>5597</v>
      </c>
      <c r="B298" t="s">
        <v>919</v>
      </c>
      <c r="C298" t="s">
        <v>920</v>
      </c>
      <c r="D298" t="s">
        <v>39</v>
      </c>
      <c r="E298">
        <v>62957</v>
      </c>
      <c r="F298" t="s">
        <v>981</v>
      </c>
      <c r="G298">
        <v>236716</v>
      </c>
      <c r="H298" t="s">
        <v>193</v>
      </c>
      <c r="J298" t="s">
        <v>982</v>
      </c>
      <c r="K298" t="s">
        <v>983</v>
      </c>
      <c r="L298" t="s">
        <v>984</v>
      </c>
      <c r="M298" t="s">
        <v>255</v>
      </c>
      <c r="N298" t="s">
        <v>46</v>
      </c>
      <c r="O298" t="s">
        <v>110</v>
      </c>
      <c r="P298">
        <v>15769</v>
      </c>
      <c r="Q298" t="s">
        <v>575</v>
      </c>
      <c r="R298">
        <v>21376</v>
      </c>
      <c r="S298" t="s">
        <v>1180</v>
      </c>
      <c r="T298" t="s">
        <v>576</v>
      </c>
      <c r="U298">
        <v>28</v>
      </c>
      <c r="V298" t="s">
        <v>577</v>
      </c>
      <c r="W298" t="s">
        <v>163</v>
      </c>
      <c r="X298" t="s">
        <v>578</v>
      </c>
      <c r="Y298">
        <v>222948</v>
      </c>
      <c r="Z298" t="s">
        <v>426</v>
      </c>
      <c r="AB298" t="s">
        <v>583</v>
      </c>
      <c r="AC298" t="s">
        <v>56</v>
      </c>
      <c r="AD298" t="s">
        <v>855</v>
      </c>
      <c r="AE298" s="4">
        <v>1.647</v>
      </c>
      <c r="AF298" t="s">
        <v>56</v>
      </c>
      <c r="AJ298">
        <v>0</v>
      </c>
    </row>
    <row r="299" spans="1:36" x14ac:dyDescent="0.2">
      <c r="A299">
        <v>5597</v>
      </c>
      <c r="B299" t="s">
        <v>919</v>
      </c>
      <c r="C299" t="s">
        <v>920</v>
      </c>
      <c r="D299" t="s">
        <v>39</v>
      </c>
      <c r="E299">
        <v>62957</v>
      </c>
      <c r="F299" t="s">
        <v>981</v>
      </c>
      <c r="G299">
        <v>236716</v>
      </c>
      <c r="H299" t="s">
        <v>193</v>
      </c>
      <c r="J299" t="s">
        <v>982</v>
      </c>
      <c r="K299" t="s">
        <v>983</v>
      </c>
      <c r="L299" t="s">
        <v>984</v>
      </c>
      <c r="M299" t="s">
        <v>255</v>
      </c>
      <c r="N299" t="s">
        <v>46</v>
      </c>
      <c r="O299" t="s">
        <v>110</v>
      </c>
      <c r="P299">
        <v>15769</v>
      </c>
      <c r="Q299" t="s">
        <v>575</v>
      </c>
      <c r="R299">
        <v>21376</v>
      </c>
      <c r="S299" t="s">
        <v>1180</v>
      </c>
      <c r="T299" t="s">
        <v>576</v>
      </c>
      <c r="U299">
        <v>28</v>
      </c>
      <c r="V299" t="s">
        <v>577</v>
      </c>
      <c r="W299" t="s">
        <v>163</v>
      </c>
      <c r="X299" t="s">
        <v>578</v>
      </c>
      <c r="Y299">
        <v>181997</v>
      </c>
      <c r="Z299" t="s">
        <v>581</v>
      </c>
      <c r="AA299" t="s">
        <v>54</v>
      </c>
      <c r="AB299" t="s">
        <v>582</v>
      </c>
      <c r="AC299" t="s">
        <v>58</v>
      </c>
      <c r="AD299" t="s">
        <v>855</v>
      </c>
      <c r="AE299" s="4">
        <v>1.603</v>
      </c>
      <c r="AF299" t="s">
        <v>56</v>
      </c>
      <c r="AJ299">
        <v>0</v>
      </c>
    </row>
    <row r="300" spans="1:36" x14ac:dyDescent="0.2">
      <c r="A300">
        <v>5597</v>
      </c>
      <c r="B300" t="s">
        <v>919</v>
      </c>
      <c r="C300" t="s">
        <v>920</v>
      </c>
      <c r="D300" t="s">
        <v>39</v>
      </c>
      <c r="E300">
        <v>62957</v>
      </c>
      <c r="F300" t="s">
        <v>981</v>
      </c>
      <c r="G300">
        <v>236716</v>
      </c>
      <c r="H300" t="s">
        <v>193</v>
      </c>
      <c r="J300" t="s">
        <v>982</v>
      </c>
      <c r="K300" t="s">
        <v>983</v>
      </c>
      <c r="L300" t="s">
        <v>984</v>
      </c>
      <c r="M300" t="s">
        <v>255</v>
      </c>
      <c r="N300" t="s">
        <v>46</v>
      </c>
      <c r="O300" t="s">
        <v>110</v>
      </c>
      <c r="P300">
        <v>15769</v>
      </c>
      <c r="Q300" t="s">
        <v>575</v>
      </c>
      <c r="R300">
        <v>21376</v>
      </c>
      <c r="S300" t="s">
        <v>1180</v>
      </c>
      <c r="T300" t="s">
        <v>576</v>
      </c>
      <c r="U300">
        <v>28</v>
      </c>
      <c r="V300" t="s">
        <v>577</v>
      </c>
      <c r="W300" t="s">
        <v>163</v>
      </c>
      <c r="X300" t="s">
        <v>578</v>
      </c>
      <c r="Y300">
        <v>226321</v>
      </c>
      <c r="Z300" t="s">
        <v>979</v>
      </c>
      <c r="AA300" t="s">
        <v>54</v>
      </c>
      <c r="AB300" t="s">
        <v>980</v>
      </c>
      <c r="AC300" t="s">
        <v>58</v>
      </c>
      <c r="AD300" t="s">
        <v>855</v>
      </c>
      <c r="AE300" s="4">
        <v>1.4990000000000001</v>
      </c>
      <c r="AF300" t="s">
        <v>56</v>
      </c>
      <c r="AJ300">
        <v>0</v>
      </c>
    </row>
    <row r="301" spans="1:36" x14ac:dyDescent="0.2">
      <c r="A301">
        <v>5597</v>
      </c>
      <c r="B301" t="s">
        <v>919</v>
      </c>
      <c r="C301" t="s">
        <v>920</v>
      </c>
      <c r="D301" t="s">
        <v>39</v>
      </c>
      <c r="E301">
        <v>62957</v>
      </c>
      <c r="F301" t="s">
        <v>981</v>
      </c>
      <c r="G301">
        <v>236716</v>
      </c>
      <c r="H301" t="s">
        <v>193</v>
      </c>
      <c r="J301" t="s">
        <v>982</v>
      </c>
      <c r="K301" t="s">
        <v>983</v>
      </c>
      <c r="L301" t="s">
        <v>984</v>
      </c>
      <c r="M301" t="s">
        <v>255</v>
      </c>
      <c r="N301" t="s">
        <v>46</v>
      </c>
      <c r="O301" t="s">
        <v>110</v>
      </c>
      <c r="P301">
        <v>15769</v>
      </c>
      <c r="Q301" t="s">
        <v>575</v>
      </c>
      <c r="R301">
        <v>21376</v>
      </c>
      <c r="S301" t="s">
        <v>1180</v>
      </c>
      <c r="T301" t="s">
        <v>576</v>
      </c>
      <c r="U301">
        <v>28</v>
      </c>
      <c r="V301" t="s">
        <v>577</v>
      </c>
      <c r="W301" t="s">
        <v>163</v>
      </c>
      <c r="X301" t="s">
        <v>578</v>
      </c>
      <c r="Y301">
        <v>224931</v>
      </c>
      <c r="Z301" t="s">
        <v>985</v>
      </c>
      <c r="AB301" t="s">
        <v>986</v>
      </c>
      <c r="AC301" t="s">
        <v>56</v>
      </c>
      <c r="AD301" t="s">
        <v>855</v>
      </c>
      <c r="AE301" s="4">
        <v>1.4370000000000001</v>
      </c>
      <c r="AF301" t="s">
        <v>56</v>
      </c>
      <c r="AJ301">
        <v>0</v>
      </c>
    </row>
    <row r="302" spans="1:36" x14ac:dyDescent="0.2">
      <c r="A302">
        <v>5597</v>
      </c>
      <c r="B302" t="s">
        <v>919</v>
      </c>
      <c r="C302" t="s">
        <v>920</v>
      </c>
      <c r="D302" t="s">
        <v>39</v>
      </c>
      <c r="E302">
        <v>62957</v>
      </c>
      <c r="F302" t="s">
        <v>981</v>
      </c>
      <c r="G302">
        <v>236716</v>
      </c>
      <c r="H302" t="s">
        <v>193</v>
      </c>
      <c r="J302" t="s">
        <v>982</v>
      </c>
      <c r="K302" t="s">
        <v>983</v>
      </c>
      <c r="L302" t="s">
        <v>984</v>
      </c>
      <c r="M302" t="s">
        <v>255</v>
      </c>
      <c r="N302" t="s">
        <v>46</v>
      </c>
      <c r="O302" t="s">
        <v>110</v>
      </c>
      <c r="P302">
        <v>15769</v>
      </c>
      <c r="Q302" t="s">
        <v>575</v>
      </c>
      <c r="R302">
        <v>21376</v>
      </c>
      <c r="S302" t="s">
        <v>1180</v>
      </c>
      <c r="T302" t="s">
        <v>576</v>
      </c>
      <c r="U302">
        <v>28</v>
      </c>
      <c r="V302" t="s">
        <v>577</v>
      </c>
      <c r="W302" t="s">
        <v>163</v>
      </c>
      <c r="X302" t="s">
        <v>578</v>
      </c>
      <c r="Y302">
        <v>105322</v>
      </c>
      <c r="Z302" t="s">
        <v>389</v>
      </c>
      <c r="AB302" t="s">
        <v>572</v>
      </c>
      <c r="AC302" t="s">
        <v>58</v>
      </c>
      <c r="AD302" t="s">
        <v>855</v>
      </c>
      <c r="AE302" s="4">
        <v>1.177</v>
      </c>
      <c r="AF302" t="s">
        <v>56</v>
      </c>
      <c r="AJ302">
        <v>0</v>
      </c>
    </row>
    <row r="303" spans="1:36" x14ac:dyDescent="0.2">
      <c r="A303">
        <v>5597</v>
      </c>
      <c r="B303" t="s">
        <v>919</v>
      </c>
      <c r="C303" t="s">
        <v>920</v>
      </c>
      <c r="D303" t="s">
        <v>39</v>
      </c>
      <c r="E303">
        <v>62957</v>
      </c>
      <c r="F303" t="s">
        <v>981</v>
      </c>
      <c r="G303">
        <v>236716</v>
      </c>
      <c r="H303" t="s">
        <v>193</v>
      </c>
      <c r="J303" t="s">
        <v>982</v>
      </c>
      <c r="K303" t="s">
        <v>983</v>
      </c>
      <c r="L303" t="s">
        <v>984</v>
      </c>
      <c r="M303" t="s">
        <v>255</v>
      </c>
      <c r="N303" t="s">
        <v>46</v>
      </c>
      <c r="O303" t="s">
        <v>110</v>
      </c>
      <c r="P303">
        <v>15769</v>
      </c>
      <c r="Q303" t="s">
        <v>575</v>
      </c>
      <c r="R303">
        <v>21376</v>
      </c>
      <c r="S303" t="s">
        <v>1180</v>
      </c>
      <c r="T303" t="s">
        <v>576</v>
      </c>
      <c r="U303">
        <v>28</v>
      </c>
      <c r="V303" t="s">
        <v>577</v>
      </c>
      <c r="W303" t="s">
        <v>163</v>
      </c>
      <c r="X303" t="s">
        <v>578</v>
      </c>
      <c r="Y303">
        <v>277692</v>
      </c>
      <c r="Z303" t="s">
        <v>498</v>
      </c>
      <c r="AB303" t="s">
        <v>987</v>
      </c>
      <c r="AC303" t="s">
        <v>56</v>
      </c>
      <c r="AD303" t="s">
        <v>855</v>
      </c>
      <c r="AE303" s="4">
        <v>1.7</v>
      </c>
      <c r="AF303" t="s">
        <v>58</v>
      </c>
      <c r="AJ303">
        <v>0</v>
      </c>
    </row>
    <row r="304" spans="1:36" x14ac:dyDescent="0.2">
      <c r="A304">
        <v>5597</v>
      </c>
      <c r="B304" t="s">
        <v>919</v>
      </c>
      <c r="C304" t="s">
        <v>920</v>
      </c>
      <c r="D304" t="s">
        <v>39</v>
      </c>
      <c r="E304">
        <v>62957</v>
      </c>
      <c r="F304" t="s">
        <v>981</v>
      </c>
      <c r="G304">
        <v>236716</v>
      </c>
      <c r="H304" t="s">
        <v>193</v>
      </c>
      <c r="J304" t="s">
        <v>982</v>
      </c>
      <c r="K304" t="s">
        <v>983</v>
      </c>
      <c r="L304" t="s">
        <v>984</v>
      </c>
      <c r="M304" t="s">
        <v>255</v>
      </c>
      <c r="N304" t="s">
        <v>46</v>
      </c>
      <c r="O304" t="s">
        <v>110</v>
      </c>
      <c r="P304">
        <v>15769</v>
      </c>
      <c r="Q304" t="s">
        <v>575</v>
      </c>
      <c r="R304">
        <v>21376</v>
      </c>
      <c r="S304" t="s">
        <v>1180</v>
      </c>
      <c r="T304" t="s">
        <v>576</v>
      </c>
      <c r="U304">
        <v>28</v>
      </c>
      <c r="V304" t="s">
        <v>577</v>
      </c>
      <c r="W304" t="s">
        <v>163</v>
      </c>
      <c r="X304" t="s">
        <v>578</v>
      </c>
      <c r="Y304">
        <v>217603</v>
      </c>
      <c r="Z304" t="s">
        <v>988</v>
      </c>
      <c r="AB304" t="s">
        <v>989</v>
      </c>
      <c r="AC304" t="s">
        <v>58</v>
      </c>
      <c r="AD304" t="s">
        <v>855</v>
      </c>
      <c r="AE304" s="4">
        <v>1.3979999999999999</v>
      </c>
      <c r="AF304" t="s">
        <v>56</v>
      </c>
      <c r="AJ304">
        <v>0</v>
      </c>
    </row>
    <row r="305" spans="1:36" x14ac:dyDescent="0.2">
      <c r="A305">
        <v>5597</v>
      </c>
      <c r="B305" t="s">
        <v>919</v>
      </c>
      <c r="C305" t="s">
        <v>920</v>
      </c>
      <c r="D305" t="s">
        <v>39</v>
      </c>
      <c r="E305">
        <v>62957</v>
      </c>
      <c r="F305" t="s">
        <v>981</v>
      </c>
      <c r="G305">
        <v>236716</v>
      </c>
      <c r="H305" t="s">
        <v>193</v>
      </c>
      <c r="J305" t="s">
        <v>982</v>
      </c>
      <c r="K305" t="s">
        <v>983</v>
      </c>
      <c r="L305" t="s">
        <v>984</v>
      </c>
      <c r="M305" t="s">
        <v>255</v>
      </c>
      <c r="N305" t="s">
        <v>46</v>
      </c>
      <c r="O305" t="s">
        <v>110</v>
      </c>
      <c r="P305">
        <v>15769</v>
      </c>
      <c r="Q305" t="s">
        <v>575</v>
      </c>
      <c r="R305">
        <v>21376</v>
      </c>
      <c r="S305" t="s">
        <v>1180</v>
      </c>
      <c r="T305" t="s">
        <v>576</v>
      </c>
      <c r="U305">
        <v>28</v>
      </c>
      <c r="V305" t="s">
        <v>577</v>
      </c>
      <c r="W305" t="s">
        <v>163</v>
      </c>
      <c r="X305" t="s">
        <v>578</v>
      </c>
      <c r="Y305">
        <v>217591</v>
      </c>
      <c r="Z305" t="s">
        <v>153</v>
      </c>
      <c r="AB305" t="s">
        <v>596</v>
      </c>
      <c r="AC305" t="s">
        <v>58</v>
      </c>
      <c r="AD305" t="s">
        <v>855</v>
      </c>
      <c r="AE305" s="4">
        <v>1.3440000000000001</v>
      </c>
      <c r="AF305" t="s">
        <v>56</v>
      </c>
      <c r="AJ305">
        <v>0</v>
      </c>
    </row>
    <row r="306" spans="1:36" x14ac:dyDescent="0.2">
      <c r="A306">
        <v>5598</v>
      </c>
      <c r="B306" t="s">
        <v>1023</v>
      </c>
      <c r="C306" t="s">
        <v>1024</v>
      </c>
      <c r="D306" t="s">
        <v>39</v>
      </c>
      <c r="E306">
        <v>62923</v>
      </c>
      <c r="F306" t="s">
        <v>1056</v>
      </c>
      <c r="G306">
        <v>217596</v>
      </c>
      <c r="H306" t="s">
        <v>594</v>
      </c>
      <c r="J306" t="s">
        <v>595</v>
      </c>
      <c r="K306" t="s">
        <v>1057</v>
      </c>
      <c r="L306" t="s">
        <v>1058</v>
      </c>
      <c r="M306" t="s">
        <v>82</v>
      </c>
      <c r="N306" t="s">
        <v>46</v>
      </c>
      <c r="O306" t="s">
        <v>110</v>
      </c>
      <c r="P306">
        <v>15769</v>
      </c>
      <c r="Q306" t="s">
        <v>575</v>
      </c>
      <c r="R306">
        <v>21376</v>
      </c>
      <c r="S306" t="s">
        <v>1180</v>
      </c>
      <c r="T306" t="s">
        <v>576</v>
      </c>
      <c r="U306">
        <v>28</v>
      </c>
      <c r="V306" t="s">
        <v>577</v>
      </c>
      <c r="W306" t="s">
        <v>163</v>
      </c>
      <c r="X306" t="s">
        <v>578</v>
      </c>
      <c r="Y306">
        <v>217596</v>
      </c>
      <c r="Z306" t="s">
        <v>594</v>
      </c>
      <c r="AB306" t="s">
        <v>595</v>
      </c>
      <c r="AC306" t="s">
        <v>56</v>
      </c>
      <c r="AD306" t="s">
        <v>855</v>
      </c>
      <c r="AE306" s="4">
        <v>1.458</v>
      </c>
      <c r="AF306" t="s">
        <v>56</v>
      </c>
      <c r="AI306" t="s">
        <v>1059</v>
      </c>
      <c r="AJ306">
        <v>0</v>
      </c>
    </row>
    <row r="307" spans="1:36" x14ac:dyDescent="0.2">
      <c r="A307">
        <v>5598</v>
      </c>
      <c r="B307" t="s">
        <v>1023</v>
      </c>
      <c r="C307" t="s">
        <v>1024</v>
      </c>
      <c r="D307" t="s">
        <v>39</v>
      </c>
      <c r="E307">
        <v>62923</v>
      </c>
      <c r="F307" t="s">
        <v>1056</v>
      </c>
      <c r="G307">
        <v>217596</v>
      </c>
      <c r="H307" t="s">
        <v>594</v>
      </c>
      <c r="J307" t="s">
        <v>595</v>
      </c>
      <c r="K307" t="s">
        <v>1057</v>
      </c>
      <c r="L307" t="s">
        <v>1058</v>
      </c>
      <c r="M307" t="s">
        <v>82</v>
      </c>
      <c r="N307" t="s">
        <v>46</v>
      </c>
      <c r="O307" t="s">
        <v>110</v>
      </c>
      <c r="P307">
        <v>15769</v>
      </c>
      <c r="Q307" t="s">
        <v>575</v>
      </c>
      <c r="R307">
        <v>21376</v>
      </c>
      <c r="S307" t="s">
        <v>1180</v>
      </c>
      <c r="T307" t="s">
        <v>576</v>
      </c>
      <c r="U307">
        <v>28</v>
      </c>
      <c r="V307" t="s">
        <v>577</v>
      </c>
      <c r="W307" t="s">
        <v>163</v>
      </c>
      <c r="X307" t="s">
        <v>578</v>
      </c>
      <c r="Y307">
        <v>217603</v>
      </c>
      <c r="Z307" t="s">
        <v>988</v>
      </c>
      <c r="AB307" t="s">
        <v>989</v>
      </c>
      <c r="AC307" t="s">
        <v>58</v>
      </c>
      <c r="AD307" t="s">
        <v>855</v>
      </c>
      <c r="AE307" s="4">
        <v>1.3979999999999999</v>
      </c>
      <c r="AF307" t="s">
        <v>56</v>
      </c>
      <c r="AI307" t="s">
        <v>1059</v>
      </c>
      <c r="AJ307">
        <v>0</v>
      </c>
    </row>
    <row r="308" spans="1:36" x14ac:dyDescent="0.2">
      <c r="A308">
        <v>5598</v>
      </c>
      <c r="B308" t="s">
        <v>1023</v>
      </c>
      <c r="C308" t="s">
        <v>1024</v>
      </c>
      <c r="D308" t="s">
        <v>39</v>
      </c>
      <c r="E308">
        <v>62923</v>
      </c>
      <c r="F308" t="s">
        <v>1056</v>
      </c>
      <c r="G308">
        <v>217596</v>
      </c>
      <c r="H308" t="s">
        <v>594</v>
      </c>
      <c r="J308" t="s">
        <v>595</v>
      </c>
      <c r="K308" t="s">
        <v>1057</v>
      </c>
      <c r="L308" t="s">
        <v>1058</v>
      </c>
      <c r="M308" t="s">
        <v>82</v>
      </c>
      <c r="N308" t="s">
        <v>46</v>
      </c>
      <c r="O308" t="s">
        <v>110</v>
      </c>
      <c r="P308">
        <v>15769</v>
      </c>
      <c r="Q308" t="s">
        <v>575</v>
      </c>
      <c r="R308">
        <v>21376</v>
      </c>
      <c r="S308" t="s">
        <v>1180</v>
      </c>
      <c r="T308" t="s">
        <v>576</v>
      </c>
      <c r="U308">
        <v>28</v>
      </c>
      <c r="V308" t="s">
        <v>577</v>
      </c>
      <c r="W308" t="s">
        <v>163</v>
      </c>
      <c r="X308" t="s">
        <v>578</v>
      </c>
      <c r="Y308">
        <v>217595</v>
      </c>
      <c r="Z308" t="s">
        <v>73</v>
      </c>
      <c r="AB308" t="s">
        <v>95</v>
      </c>
      <c r="AC308" t="s">
        <v>56</v>
      </c>
      <c r="AD308" t="s">
        <v>855</v>
      </c>
      <c r="AE308" s="4">
        <v>1.3859999999999999</v>
      </c>
      <c r="AF308" t="s">
        <v>56</v>
      </c>
      <c r="AI308" t="s">
        <v>1059</v>
      </c>
      <c r="AJ308">
        <v>0</v>
      </c>
    </row>
    <row r="309" spans="1:36" x14ac:dyDescent="0.2">
      <c r="A309">
        <v>5598</v>
      </c>
      <c r="B309" t="s">
        <v>1023</v>
      </c>
      <c r="C309" t="s">
        <v>1024</v>
      </c>
      <c r="D309" t="s">
        <v>39</v>
      </c>
      <c r="E309">
        <v>62923</v>
      </c>
      <c r="F309" t="s">
        <v>1056</v>
      </c>
      <c r="G309">
        <v>217596</v>
      </c>
      <c r="H309" t="s">
        <v>594</v>
      </c>
      <c r="J309" t="s">
        <v>595</v>
      </c>
      <c r="K309" t="s">
        <v>1057</v>
      </c>
      <c r="L309" t="s">
        <v>1058</v>
      </c>
      <c r="M309" t="s">
        <v>82</v>
      </c>
      <c r="N309" t="s">
        <v>46</v>
      </c>
      <c r="O309" t="s">
        <v>110</v>
      </c>
      <c r="P309">
        <v>15769</v>
      </c>
      <c r="Q309" t="s">
        <v>575</v>
      </c>
      <c r="R309">
        <v>21376</v>
      </c>
      <c r="S309" t="s">
        <v>1180</v>
      </c>
      <c r="T309" t="s">
        <v>576</v>
      </c>
      <c r="U309">
        <v>28</v>
      </c>
      <c r="V309" t="s">
        <v>577</v>
      </c>
      <c r="W309" t="s">
        <v>163</v>
      </c>
      <c r="X309" t="s">
        <v>578</v>
      </c>
      <c r="Y309">
        <v>217591</v>
      </c>
      <c r="Z309" t="s">
        <v>153</v>
      </c>
      <c r="AB309" t="s">
        <v>596</v>
      </c>
      <c r="AC309" t="s">
        <v>56</v>
      </c>
      <c r="AD309" t="s">
        <v>855</v>
      </c>
      <c r="AE309" s="4">
        <v>1.3440000000000001</v>
      </c>
      <c r="AF309" t="s">
        <v>56</v>
      </c>
      <c r="AI309" t="s">
        <v>1059</v>
      </c>
      <c r="AJ309">
        <v>0</v>
      </c>
    </row>
    <row r="310" spans="1:36" x14ac:dyDescent="0.2">
      <c r="A310">
        <v>5598</v>
      </c>
      <c r="B310" t="s">
        <v>1023</v>
      </c>
      <c r="C310" t="s">
        <v>1024</v>
      </c>
      <c r="D310" t="s">
        <v>39</v>
      </c>
      <c r="E310">
        <v>62923</v>
      </c>
      <c r="F310" t="s">
        <v>1056</v>
      </c>
      <c r="G310">
        <v>217596</v>
      </c>
      <c r="H310" t="s">
        <v>594</v>
      </c>
      <c r="J310" t="s">
        <v>595</v>
      </c>
      <c r="K310" t="s">
        <v>1057</v>
      </c>
      <c r="L310" t="s">
        <v>1058</v>
      </c>
      <c r="M310" t="s">
        <v>82</v>
      </c>
      <c r="N310" t="s">
        <v>46</v>
      </c>
      <c r="O310" t="s">
        <v>110</v>
      </c>
      <c r="P310">
        <v>15769</v>
      </c>
      <c r="Q310" t="s">
        <v>575</v>
      </c>
      <c r="R310">
        <v>21376</v>
      </c>
      <c r="S310" t="s">
        <v>1180</v>
      </c>
      <c r="T310" t="s">
        <v>576</v>
      </c>
      <c r="U310">
        <v>28</v>
      </c>
      <c r="V310" t="s">
        <v>577</v>
      </c>
      <c r="W310" t="s">
        <v>163</v>
      </c>
      <c r="X310" t="s">
        <v>578</v>
      </c>
      <c r="Y310">
        <v>236716</v>
      </c>
      <c r="Z310" t="s">
        <v>193</v>
      </c>
      <c r="AB310" t="s">
        <v>982</v>
      </c>
      <c r="AC310" t="s">
        <v>58</v>
      </c>
      <c r="AD310" t="s">
        <v>855</v>
      </c>
      <c r="AE310" s="4">
        <v>2.0670000000000002</v>
      </c>
      <c r="AF310" t="s">
        <v>56</v>
      </c>
      <c r="AI310" t="s">
        <v>1059</v>
      </c>
      <c r="AJ310">
        <v>0</v>
      </c>
    </row>
    <row r="311" spans="1:36" x14ac:dyDescent="0.2">
      <c r="A311">
        <v>5598</v>
      </c>
      <c r="B311" t="s">
        <v>1023</v>
      </c>
      <c r="C311" t="s">
        <v>1024</v>
      </c>
      <c r="D311" t="s">
        <v>39</v>
      </c>
      <c r="E311">
        <v>62923</v>
      </c>
      <c r="F311" t="s">
        <v>1056</v>
      </c>
      <c r="G311">
        <v>217596</v>
      </c>
      <c r="H311" t="s">
        <v>594</v>
      </c>
      <c r="J311" t="s">
        <v>595</v>
      </c>
      <c r="K311" t="s">
        <v>1057</v>
      </c>
      <c r="L311" t="s">
        <v>1058</v>
      </c>
      <c r="M311" t="s">
        <v>82</v>
      </c>
      <c r="N311" t="s">
        <v>46</v>
      </c>
      <c r="O311" t="s">
        <v>110</v>
      </c>
      <c r="P311">
        <v>15769</v>
      </c>
      <c r="Q311" t="s">
        <v>575</v>
      </c>
      <c r="R311">
        <v>21376</v>
      </c>
      <c r="S311" t="s">
        <v>1180</v>
      </c>
      <c r="T311" t="s">
        <v>576</v>
      </c>
      <c r="U311">
        <v>28</v>
      </c>
      <c r="V311" t="s">
        <v>577</v>
      </c>
      <c r="W311" t="s">
        <v>163</v>
      </c>
      <c r="X311" t="s">
        <v>578</v>
      </c>
      <c r="Y311">
        <v>222948</v>
      </c>
      <c r="Z311" t="s">
        <v>426</v>
      </c>
      <c r="AB311" t="s">
        <v>583</v>
      </c>
      <c r="AC311" t="s">
        <v>58</v>
      </c>
      <c r="AD311" t="s">
        <v>855</v>
      </c>
      <c r="AE311" s="4">
        <v>1.647</v>
      </c>
      <c r="AF311" t="s">
        <v>56</v>
      </c>
      <c r="AI311" t="s">
        <v>1059</v>
      </c>
      <c r="AJ311">
        <v>0</v>
      </c>
    </row>
    <row r="312" spans="1:36" x14ac:dyDescent="0.2">
      <c r="A312">
        <v>5598</v>
      </c>
      <c r="B312" t="s">
        <v>1023</v>
      </c>
      <c r="C312" t="s">
        <v>1024</v>
      </c>
      <c r="D312" t="s">
        <v>39</v>
      </c>
      <c r="E312">
        <v>62923</v>
      </c>
      <c r="F312" t="s">
        <v>1056</v>
      </c>
      <c r="G312">
        <v>217596</v>
      </c>
      <c r="H312" t="s">
        <v>594</v>
      </c>
      <c r="J312" t="s">
        <v>595</v>
      </c>
      <c r="K312" t="s">
        <v>1057</v>
      </c>
      <c r="L312" t="s">
        <v>1058</v>
      </c>
      <c r="M312" t="s">
        <v>82</v>
      </c>
      <c r="N312" t="s">
        <v>46</v>
      </c>
      <c r="O312" t="s">
        <v>110</v>
      </c>
      <c r="P312">
        <v>15769</v>
      </c>
      <c r="Q312" t="s">
        <v>575</v>
      </c>
      <c r="R312">
        <v>21376</v>
      </c>
      <c r="S312" t="s">
        <v>1180</v>
      </c>
      <c r="T312" t="s">
        <v>576</v>
      </c>
      <c r="U312">
        <v>28</v>
      </c>
      <c r="V312" t="s">
        <v>577</v>
      </c>
      <c r="W312" t="s">
        <v>163</v>
      </c>
      <c r="X312" t="s">
        <v>578</v>
      </c>
      <c r="Y312">
        <v>277692</v>
      </c>
      <c r="Z312" t="s">
        <v>498</v>
      </c>
      <c r="AB312" t="s">
        <v>987</v>
      </c>
      <c r="AC312" t="s">
        <v>58</v>
      </c>
      <c r="AD312" t="s">
        <v>855</v>
      </c>
      <c r="AE312" s="4">
        <v>1.7</v>
      </c>
      <c r="AF312" t="s">
        <v>58</v>
      </c>
      <c r="AI312" t="s">
        <v>1059</v>
      </c>
      <c r="AJ312">
        <v>0</v>
      </c>
    </row>
    <row r="313" spans="1:36" x14ac:dyDescent="0.2">
      <c r="A313">
        <v>5598</v>
      </c>
      <c r="B313" t="s">
        <v>1023</v>
      </c>
      <c r="C313" t="s">
        <v>1024</v>
      </c>
      <c r="D313" t="s">
        <v>39</v>
      </c>
      <c r="E313">
        <v>62924</v>
      </c>
      <c r="F313" t="s">
        <v>1060</v>
      </c>
      <c r="G313">
        <v>265386</v>
      </c>
      <c r="H313" t="s">
        <v>358</v>
      </c>
      <c r="J313" t="s">
        <v>95</v>
      </c>
      <c r="K313" t="s">
        <v>1061</v>
      </c>
      <c r="L313" t="s">
        <v>1062</v>
      </c>
      <c r="M313" t="s">
        <v>82</v>
      </c>
      <c r="N313" t="s">
        <v>46</v>
      </c>
      <c r="O313" t="s">
        <v>110</v>
      </c>
      <c r="P313">
        <v>15769</v>
      </c>
      <c r="Q313" t="s">
        <v>575</v>
      </c>
      <c r="R313">
        <v>21376</v>
      </c>
      <c r="S313" t="s">
        <v>1180</v>
      </c>
      <c r="T313" t="s">
        <v>576</v>
      </c>
      <c r="U313">
        <v>28</v>
      </c>
      <c r="V313" t="s">
        <v>577</v>
      </c>
      <c r="W313" t="s">
        <v>163</v>
      </c>
      <c r="X313" t="s">
        <v>578</v>
      </c>
      <c r="Y313">
        <v>181997</v>
      </c>
      <c r="Z313" t="s">
        <v>581</v>
      </c>
      <c r="AA313" t="s">
        <v>54</v>
      </c>
      <c r="AB313" t="s">
        <v>582</v>
      </c>
      <c r="AC313" t="s">
        <v>56</v>
      </c>
      <c r="AD313" t="s">
        <v>855</v>
      </c>
      <c r="AE313" s="4">
        <v>1.603</v>
      </c>
      <c r="AF313" t="s">
        <v>56</v>
      </c>
      <c r="AJ313">
        <v>0</v>
      </c>
    </row>
    <row r="314" spans="1:36" x14ac:dyDescent="0.2">
      <c r="A314">
        <v>5598</v>
      </c>
      <c r="B314" t="s">
        <v>1023</v>
      </c>
      <c r="C314" t="s">
        <v>1024</v>
      </c>
      <c r="D314" t="s">
        <v>39</v>
      </c>
      <c r="E314">
        <v>62924</v>
      </c>
      <c r="F314" t="s">
        <v>1060</v>
      </c>
      <c r="G314">
        <v>265386</v>
      </c>
      <c r="H314" t="s">
        <v>358</v>
      </c>
      <c r="J314" t="s">
        <v>95</v>
      </c>
      <c r="K314" t="s">
        <v>1061</v>
      </c>
      <c r="L314" t="s">
        <v>1062</v>
      </c>
      <c r="M314" t="s">
        <v>82</v>
      </c>
      <c r="N314" t="s">
        <v>46</v>
      </c>
      <c r="O314" t="s">
        <v>110</v>
      </c>
      <c r="P314">
        <v>15769</v>
      </c>
      <c r="Q314" t="s">
        <v>575</v>
      </c>
      <c r="R314">
        <v>21376</v>
      </c>
      <c r="S314" t="s">
        <v>1180</v>
      </c>
      <c r="T314" t="s">
        <v>576</v>
      </c>
      <c r="U314">
        <v>28</v>
      </c>
      <c r="V314" t="s">
        <v>577</v>
      </c>
      <c r="W314" t="s">
        <v>163</v>
      </c>
      <c r="X314" t="s">
        <v>578</v>
      </c>
      <c r="Y314">
        <v>129768</v>
      </c>
      <c r="Z314" t="s">
        <v>1004</v>
      </c>
      <c r="AA314" t="s">
        <v>54</v>
      </c>
      <c r="AB314" t="s">
        <v>1063</v>
      </c>
      <c r="AC314" t="s">
        <v>58</v>
      </c>
      <c r="AD314" t="s">
        <v>855</v>
      </c>
      <c r="AE314" s="4">
        <v>1.94</v>
      </c>
      <c r="AF314" t="s">
        <v>58</v>
      </c>
      <c r="AJ314">
        <v>0</v>
      </c>
    </row>
    <row r="315" spans="1:36" x14ac:dyDescent="0.2">
      <c r="A315">
        <v>5598</v>
      </c>
      <c r="B315" t="s">
        <v>1023</v>
      </c>
      <c r="C315" t="s">
        <v>1024</v>
      </c>
      <c r="D315" t="s">
        <v>39</v>
      </c>
      <c r="E315">
        <v>62924</v>
      </c>
      <c r="F315" t="s">
        <v>1060</v>
      </c>
      <c r="G315">
        <v>265386</v>
      </c>
      <c r="H315" t="s">
        <v>358</v>
      </c>
      <c r="J315" t="s">
        <v>95</v>
      </c>
      <c r="K315" t="s">
        <v>1061</v>
      </c>
      <c r="L315" t="s">
        <v>1062</v>
      </c>
      <c r="M315" t="s">
        <v>82</v>
      </c>
      <c r="N315" t="s">
        <v>46</v>
      </c>
      <c r="O315" t="s">
        <v>110</v>
      </c>
      <c r="P315">
        <v>15769</v>
      </c>
      <c r="Q315" t="s">
        <v>575</v>
      </c>
      <c r="R315">
        <v>21376</v>
      </c>
      <c r="S315" t="s">
        <v>1180</v>
      </c>
      <c r="T315" t="s">
        <v>576</v>
      </c>
      <c r="U315">
        <v>28</v>
      </c>
      <c r="V315" t="s">
        <v>577</v>
      </c>
      <c r="W315" t="s">
        <v>163</v>
      </c>
      <c r="X315" t="s">
        <v>578</v>
      </c>
      <c r="Y315">
        <v>105322</v>
      </c>
      <c r="Z315" t="s">
        <v>389</v>
      </c>
      <c r="AB315" t="s">
        <v>572</v>
      </c>
      <c r="AC315" t="s">
        <v>58</v>
      </c>
      <c r="AD315" t="s">
        <v>855</v>
      </c>
      <c r="AE315" s="4">
        <v>1.177</v>
      </c>
      <c r="AF315" t="s">
        <v>56</v>
      </c>
      <c r="AJ315">
        <v>0</v>
      </c>
    </row>
    <row r="316" spans="1:36" x14ac:dyDescent="0.2">
      <c r="A316">
        <v>5598</v>
      </c>
      <c r="B316" t="s">
        <v>1023</v>
      </c>
      <c r="C316" t="s">
        <v>1024</v>
      </c>
      <c r="D316" t="s">
        <v>39</v>
      </c>
      <c r="E316">
        <v>62924</v>
      </c>
      <c r="F316" t="s">
        <v>1060</v>
      </c>
      <c r="G316">
        <v>265386</v>
      </c>
      <c r="H316" t="s">
        <v>358</v>
      </c>
      <c r="J316" t="s">
        <v>95</v>
      </c>
      <c r="K316" t="s">
        <v>1061</v>
      </c>
      <c r="L316" t="s">
        <v>1062</v>
      </c>
      <c r="M316" t="s">
        <v>82</v>
      </c>
      <c r="N316" t="s">
        <v>46</v>
      </c>
      <c r="O316" t="s">
        <v>110</v>
      </c>
      <c r="P316">
        <v>15769</v>
      </c>
      <c r="Q316" t="s">
        <v>575</v>
      </c>
      <c r="R316">
        <v>21376</v>
      </c>
      <c r="S316" t="s">
        <v>1180</v>
      </c>
      <c r="T316" t="s">
        <v>576</v>
      </c>
      <c r="U316">
        <v>28</v>
      </c>
      <c r="V316" t="s">
        <v>577</v>
      </c>
      <c r="W316" t="s">
        <v>163</v>
      </c>
      <c r="X316" t="s">
        <v>578</v>
      </c>
      <c r="Y316">
        <v>236927</v>
      </c>
      <c r="Z316" t="s">
        <v>1064</v>
      </c>
      <c r="AB316" t="s">
        <v>1065</v>
      </c>
      <c r="AC316" t="s">
        <v>56</v>
      </c>
      <c r="AD316" t="s">
        <v>855</v>
      </c>
      <c r="AE316" s="4">
        <v>1.129</v>
      </c>
      <c r="AF316" t="s">
        <v>56</v>
      </c>
      <c r="AJ316">
        <v>0</v>
      </c>
    </row>
    <row r="317" spans="1:36" x14ac:dyDescent="0.2">
      <c r="A317">
        <v>5598</v>
      </c>
      <c r="B317" t="s">
        <v>1023</v>
      </c>
      <c r="C317" t="s">
        <v>1024</v>
      </c>
      <c r="D317" t="s">
        <v>39</v>
      </c>
      <c r="E317">
        <v>62924</v>
      </c>
      <c r="F317" t="s">
        <v>1060</v>
      </c>
      <c r="G317">
        <v>265386</v>
      </c>
      <c r="H317" t="s">
        <v>358</v>
      </c>
      <c r="J317" t="s">
        <v>95</v>
      </c>
      <c r="K317" t="s">
        <v>1061</v>
      </c>
      <c r="L317" t="s">
        <v>1062</v>
      </c>
      <c r="M317" t="s">
        <v>82</v>
      </c>
      <c r="N317" t="s">
        <v>46</v>
      </c>
      <c r="O317" t="s">
        <v>110</v>
      </c>
      <c r="P317">
        <v>15769</v>
      </c>
      <c r="Q317" t="s">
        <v>575</v>
      </c>
      <c r="R317">
        <v>21376</v>
      </c>
      <c r="S317" t="s">
        <v>1180</v>
      </c>
      <c r="T317" t="s">
        <v>576</v>
      </c>
      <c r="U317">
        <v>28</v>
      </c>
      <c r="V317" t="s">
        <v>577</v>
      </c>
      <c r="W317" t="s">
        <v>163</v>
      </c>
      <c r="X317" t="s">
        <v>578</v>
      </c>
      <c r="Y317">
        <v>177613</v>
      </c>
      <c r="Z317" t="s">
        <v>173</v>
      </c>
      <c r="AB317" t="s">
        <v>95</v>
      </c>
      <c r="AC317" t="s">
        <v>58</v>
      </c>
      <c r="AD317" t="s">
        <v>855</v>
      </c>
      <c r="AE317" s="4">
        <v>0.82399999999999995</v>
      </c>
      <c r="AF317" t="s">
        <v>56</v>
      </c>
      <c r="AJ317">
        <v>0</v>
      </c>
    </row>
    <row r="318" spans="1:36" x14ac:dyDescent="0.2">
      <c r="A318">
        <v>5598</v>
      </c>
      <c r="B318" t="s">
        <v>1023</v>
      </c>
      <c r="C318" t="s">
        <v>1024</v>
      </c>
      <c r="D318" t="s">
        <v>39</v>
      </c>
      <c r="E318">
        <v>62924</v>
      </c>
      <c r="F318" t="s">
        <v>1060</v>
      </c>
      <c r="G318">
        <v>265386</v>
      </c>
      <c r="H318" t="s">
        <v>358</v>
      </c>
      <c r="J318" t="s">
        <v>95</v>
      </c>
      <c r="K318" t="s">
        <v>1061</v>
      </c>
      <c r="L318" t="s">
        <v>1062</v>
      </c>
      <c r="M318" t="s">
        <v>82</v>
      </c>
      <c r="N318" t="s">
        <v>46</v>
      </c>
      <c r="O318" t="s">
        <v>110</v>
      </c>
      <c r="P318">
        <v>15769</v>
      </c>
      <c r="Q318" t="s">
        <v>575</v>
      </c>
      <c r="R318">
        <v>21376</v>
      </c>
      <c r="S318" t="s">
        <v>1180</v>
      </c>
      <c r="T318" t="s">
        <v>576</v>
      </c>
      <c r="U318">
        <v>28</v>
      </c>
      <c r="V318" t="s">
        <v>577</v>
      </c>
      <c r="W318" t="s">
        <v>163</v>
      </c>
      <c r="X318" t="s">
        <v>578</v>
      </c>
      <c r="Y318">
        <v>222509</v>
      </c>
      <c r="Z318" t="s">
        <v>585</v>
      </c>
      <c r="AB318" t="s">
        <v>1066</v>
      </c>
      <c r="AC318" t="s">
        <v>56</v>
      </c>
      <c r="AD318" t="s">
        <v>855</v>
      </c>
      <c r="AE318" s="4">
        <v>0.78800000000000003</v>
      </c>
      <c r="AF318" t="s">
        <v>56</v>
      </c>
      <c r="AJ318">
        <v>0</v>
      </c>
    </row>
    <row r="319" spans="1:36" x14ac:dyDescent="0.2">
      <c r="A319">
        <v>5598</v>
      </c>
      <c r="B319" t="s">
        <v>1023</v>
      </c>
      <c r="C319" t="s">
        <v>1024</v>
      </c>
      <c r="D319" t="s">
        <v>39</v>
      </c>
      <c r="E319">
        <v>62924</v>
      </c>
      <c r="F319" t="s">
        <v>1060</v>
      </c>
      <c r="G319">
        <v>265386</v>
      </c>
      <c r="H319" t="s">
        <v>358</v>
      </c>
      <c r="J319" t="s">
        <v>95</v>
      </c>
      <c r="K319" t="s">
        <v>1061</v>
      </c>
      <c r="L319" t="s">
        <v>1062</v>
      </c>
      <c r="M319" t="s">
        <v>82</v>
      </c>
      <c r="N319" t="s">
        <v>46</v>
      </c>
      <c r="O319" t="s">
        <v>110</v>
      </c>
      <c r="P319">
        <v>15769</v>
      </c>
      <c r="Q319" t="s">
        <v>575</v>
      </c>
      <c r="R319">
        <v>21376</v>
      </c>
      <c r="S319" t="s">
        <v>1180</v>
      </c>
      <c r="T319" t="s">
        <v>576</v>
      </c>
      <c r="U319">
        <v>28</v>
      </c>
      <c r="V319" t="s">
        <v>577</v>
      </c>
      <c r="W319" t="s">
        <v>163</v>
      </c>
      <c r="X319" t="s">
        <v>578</v>
      </c>
      <c r="Y319">
        <v>265386</v>
      </c>
      <c r="Z319" t="s">
        <v>358</v>
      </c>
      <c r="AB319" t="s">
        <v>95</v>
      </c>
      <c r="AC319" t="s">
        <v>56</v>
      </c>
      <c r="AD319" t="s">
        <v>855</v>
      </c>
      <c r="AE319" s="4">
        <v>0.69699999999999995</v>
      </c>
      <c r="AF319" t="s">
        <v>56</v>
      </c>
      <c r="AJ319">
        <v>0</v>
      </c>
    </row>
    <row r="320" spans="1:36" x14ac:dyDescent="0.2">
      <c r="A320">
        <v>5598</v>
      </c>
      <c r="B320" t="s">
        <v>1023</v>
      </c>
      <c r="C320" t="s">
        <v>1024</v>
      </c>
      <c r="D320" t="s">
        <v>39</v>
      </c>
      <c r="E320">
        <v>62924</v>
      </c>
      <c r="F320" t="s">
        <v>1060</v>
      </c>
      <c r="G320">
        <v>265386</v>
      </c>
      <c r="H320" t="s">
        <v>358</v>
      </c>
      <c r="J320" t="s">
        <v>95</v>
      </c>
      <c r="K320" t="s">
        <v>1061</v>
      </c>
      <c r="L320" t="s">
        <v>1062</v>
      </c>
      <c r="M320" t="s">
        <v>82</v>
      </c>
      <c r="N320" t="s">
        <v>46</v>
      </c>
      <c r="O320" t="s">
        <v>110</v>
      </c>
      <c r="P320">
        <v>15769</v>
      </c>
      <c r="Q320" t="s">
        <v>575</v>
      </c>
      <c r="R320">
        <v>21376</v>
      </c>
      <c r="S320" t="s">
        <v>1180</v>
      </c>
      <c r="T320" t="s">
        <v>576</v>
      </c>
      <c r="U320">
        <v>28</v>
      </c>
      <c r="V320" t="s">
        <v>577</v>
      </c>
      <c r="W320" t="s">
        <v>163</v>
      </c>
      <c r="X320" t="s">
        <v>578</v>
      </c>
      <c r="Y320">
        <v>236716</v>
      </c>
      <c r="Z320" t="s">
        <v>193</v>
      </c>
      <c r="AB320" t="s">
        <v>982</v>
      </c>
      <c r="AC320" t="s">
        <v>58</v>
      </c>
      <c r="AD320" t="s">
        <v>855</v>
      </c>
      <c r="AE320" s="4">
        <v>2.0670000000000002</v>
      </c>
      <c r="AF320" t="s">
        <v>56</v>
      </c>
      <c r="AJ320">
        <v>0</v>
      </c>
    </row>
    <row r="321" spans="1:36" x14ac:dyDescent="0.2">
      <c r="A321">
        <v>5598</v>
      </c>
      <c r="B321" t="s">
        <v>1023</v>
      </c>
      <c r="C321" t="s">
        <v>1024</v>
      </c>
      <c r="D321" t="s">
        <v>39</v>
      </c>
      <c r="E321">
        <v>62924</v>
      </c>
      <c r="F321" t="s">
        <v>1060</v>
      </c>
      <c r="G321">
        <v>265386</v>
      </c>
      <c r="H321" t="s">
        <v>358</v>
      </c>
      <c r="J321" t="s">
        <v>95</v>
      </c>
      <c r="K321" t="s">
        <v>1061</v>
      </c>
      <c r="L321" t="s">
        <v>1062</v>
      </c>
      <c r="M321" t="s">
        <v>82</v>
      </c>
      <c r="N321" t="s">
        <v>46</v>
      </c>
      <c r="O321" t="s">
        <v>110</v>
      </c>
      <c r="P321">
        <v>15769</v>
      </c>
      <c r="Q321" t="s">
        <v>575</v>
      </c>
      <c r="R321">
        <v>21376</v>
      </c>
      <c r="S321" t="s">
        <v>1180</v>
      </c>
      <c r="T321" t="s">
        <v>576</v>
      </c>
      <c r="U321">
        <v>28</v>
      </c>
      <c r="V321" t="s">
        <v>577</v>
      </c>
      <c r="W321" t="s">
        <v>163</v>
      </c>
      <c r="X321" t="s">
        <v>578</v>
      </c>
      <c r="Y321">
        <v>217603</v>
      </c>
      <c r="Z321" t="s">
        <v>988</v>
      </c>
      <c r="AB321" t="s">
        <v>989</v>
      </c>
      <c r="AC321" t="s">
        <v>58</v>
      </c>
      <c r="AD321" t="s">
        <v>855</v>
      </c>
      <c r="AE321" s="4">
        <v>1.3979999999999999</v>
      </c>
      <c r="AF321" t="s">
        <v>56</v>
      </c>
      <c r="AJ321">
        <v>0</v>
      </c>
    </row>
    <row r="322" spans="1:36" x14ac:dyDescent="0.2">
      <c r="A322">
        <v>5598</v>
      </c>
      <c r="B322" t="s">
        <v>1023</v>
      </c>
      <c r="C322" t="s">
        <v>1024</v>
      </c>
      <c r="D322" t="s">
        <v>39</v>
      </c>
      <c r="E322">
        <v>62924</v>
      </c>
      <c r="F322" t="s">
        <v>1060</v>
      </c>
      <c r="G322">
        <v>265386</v>
      </c>
      <c r="H322" t="s">
        <v>358</v>
      </c>
      <c r="J322" t="s">
        <v>95</v>
      </c>
      <c r="K322" t="s">
        <v>1061</v>
      </c>
      <c r="L322" t="s">
        <v>1062</v>
      </c>
      <c r="M322" t="s">
        <v>82</v>
      </c>
      <c r="N322" t="s">
        <v>46</v>
      </c>
      <c r="O322" t="s">
        <v>110</v>
      </c>
      <c r="P322">
        <v>15769</v>
      </c>
      <c r="Q322" t="s">
        <v>575</v>
      </c>
      <c r="R322">
        <v>21376</v>
      </c>
      <c r="S322" t="s">
        <v>1180</v>
      </c>
      <c r="T322" t="s">
        <v>576</v>
      </c>
      <c r="U322">
        <v>28</v>
      </c>
      <c r="V322" t="s">
        <v>577</v>
      </c>
      <c r="W322" t="s">
        <v>163</v>
      </c>
      <c r="X322" t="s">
        <v>578</v>
      </c>
      <c r="Y322">
        <v>217591</v>
      </c>
      <c r="Z322" t="s">
        <v>153</v>
      </c>
      <c r="AB322" t="s">
        <v>596</v>
      </c>
      <c r="AC322" t="s">
        <v>58</v>
      </c>
      <c r="AD322" t="s">
        <v>855</v>
      </c>
      <c r="AE322" s="4">
        <v>1.3440000000000001</v>
      </c>
      <c r="AF322" t="s">
        <v>56</v>
      </c>
      <c r="AJ322">
        <v>0</v>
      </c>
    </row>
    <row r="323" spans="1:36" x14ac:dyDescent="0.2">
      <c r="A323">
        <v>5598</v>
      </c>
      <c r="B323" t="s">
        <v>1023</v>
      </c>
      <c r="C323" t="s">
        <v>1024</v>
      </c>
      <c r="D323" t="s">
        <v>39</v>
      </c>
      <c r="E323">
        <v>62924</v>
      </c>
      <c r="F323" t="s">
        <v>1060</v>
      </c>
      <c r="G323">
        <v>265386</v>
      </c>
      <c r="H323" t="s">
        <v>358</v>
      </c>
      <c r="J323" t="s">
        <v>95</v>
      </c>
      <c r="K323" t="s">
        <v>1061</v>
      </c>
      <c r="L323" t="s">
        <v>1062</v>
      </c>
      <c r="M323" t="s">
        <v>82</v>
      </c>
      <c r="N323" t="s">
        <v>46</v>
      </c>
      <c r="O323" t="s">
        <v>110</v>
      </c>
      <c r="P323">
        <v>15769</v>
      </c>
      <c r="Q323" t="s">
        <v>575</v>
      </c>
      <c r="R323">
        <v>21376</v>
      </c>
      <c r="S323" t="s">
        <v>1180</v>
      </c>
      <c r="T323" t="s">
        <v>576</v>
      </c>
      <c r="U323">
        <v>28</v>
      </c>
      <c r="V323" t="s">
        <v>577</v>
      </c>
      <c r="W323" t="s">
        <v>163</v>
      </c>
      <c r="X323" t="s">
        <v>578</v>
      </c>
      <c r="Y323">
        <v>277692</v>
      </c>
      <c r="Z323" t="s">
        <v>498</v>
      </c>
      <c r="AB323" t="s">
        <v>987</v>
      </c>
      <c r="AC323" t="s">
        <v>58</v>
      </c>
      <c r="AD323" t="s">
        <v>855</v>
      </c>
      <c r="AE323" s="4">
        <v>1.7</v>
      </c>
      <c r="AF323" t="s">
        <v>58</v>
      </c>
      <c r="AJ323">
        <v>0</v>
      </c>
    </row>
    <row r="324" spans="1:36" x14ac:dyDescent="0.2">
      <c r="A324">
        <v>5598</v>
      </c>
      <c r="B324" t="s">
        <v>1023</v>
      </c>
      <c r="C324" t="s">
        <v>1024</v>
      </c>
      <c r="D324" t="s">
        <v>39</v>
      </c>
      <c r="E324">
        <v>62924</v>
      </c>
      <c r="F324" t="s">
        <v>1060</v>
      </c>
      <c r="G324">
        <v>265386</v>
      </c>
      <c r="H324" t="s">
        <v>358</v>
      </c>
      <c r="J324" t="s">
        <v>95</v>
      </c>
      <c r="K324" t="s">
        <v>1061</v>
      </c>
      <c r="L324" t="s">
        <v>1062</v>
      </c>
      <c r="M324" t="s">
        <v>82</v>
      </c>
      <c r="N324" t="s">
        <v>46</v>
      </c>
      <c r="O324" t="s">
        <v>110</v>
      </c>
      <c r="P324">
        <v>15769</v>
      </c>
      <c r="Q324" t="s">
        <v>575</v>
      </c>
      <c r="R324">
        <v>21376</v>
      </c>
      <c r="S324" t="s">
        <v>1180</v>
      </c>
      <c r="T324" t="s">
        <v>576</v>
      </c>
      <c r="U324">
        <v>28</v>
      </c>
      <c r="V324" t="s">
        <v>577</v>
      </c>
      <c r="W324" t="s">
        <v>163</v>
      </c>
      <c r="X324" t="s">
        <v>578</v>
      </c>
      <c r="Y324">
        <v>157679</v>
      </c>
      <c r="Z324" t="s">
        <v>103</v>
      </c>
      <c r="AB324" t="s">
        <v>572</v>
      </c>
      <c r="AC324" t="s">
        <v>56</v>
      </c>
      <c r="AD324" t="s">
        <v>855</v>
      </c>
      <c r="AE324" s="4">
        <v>0.97499999999999998</v>
      </c>
      <c r="AF324" t="s">
        <v>56</v>
      </c>
      <c r="AJ324">
        <v>0</v>
      </c>
    </row>
    <row r="325" spans="1:36" x14ac:dyDescent="0.2">
      <c r="A325">
        <v>5598</v>
      </c>
      <c r="B325" t="s">
        <v>1023</v>
      </c>
      <c r="C325" t="s">
        <v>1024</v>
      </c>
      <c r="D325" t="s">
        <v>39</v>
      </c>
      <c r="E325">
        <v>62924</v>
      </c>
      <c r="F325" t="s">
        <v>1060</v>
      </c>
      <c r="G325">
        <v>265386</v>
      </c>
      <c r="H325" t="s">
        <v>358</v>
      </c>
      <c r="J325" t="s">
        <v>95</v>
      </c>
      <c r="K325" t="s">
        <v>1061</v>
      </c>
      <c r="L325" t="s">
        <v>1062</v>
      </c>
      <c r="M325" t="s">
        <v>82</v>
      </c>
      <c r="N325" t="s">
        <v>46</v>
      </c>
      <c r="O325" t="s">
        <v>110</v>
      </c>
      <c r="P325">
        <v>15769</v>
      </c>
      <c r="Q325" t="s">
        <v>575</v>
      </c>
      <c r="R325">
        <v>21376</v>
      </c>
      <c r="S325" t="s">
        <v>1180</v>
      </c>
      <c r="T325" t="s">
        <v>576</v>
      </c>
      <c r="U325">
        <v>28</v>
      </c>
      <c r="V325" t="s">
        <v>577</v>
      </c>
      <c r="W325" t="s">
        <v>163</v>
      </c>
      <c r="X325" t="s">
        <v>578</v>
      </c>
      <c r="Y325">
        <v>270849</v>
      </c>
      <c r="Z325" t="s">
        <v>100</v>
      </c>
      <c r="AB325" t="s">
        <v>584</v>
      </c>
      <c r="AC325" t="s">
        <v>56</v>
      </c>
      <c r="AD325" t="s">
        <v>855</v>
      </c>
      <c r="AE325" s="4">
        <v>0.90800000000000003</v>
      </c>
      <c r="AF325" t="s">
        <v>56</v>
      </c>
      <c r="AJ325">
        <v>0</v>
      </c>
    </row>
    <row r="326" spans="1:36" x14ac:dyDescent="0.2">
      <c r="A326">
        <v>5598</v>
      </c>
      <c r="B326" t="s">
        <v>1023</v>
      </c>
      <c r="C326" t="s">
        <v>1024</v>
      </c>
      <c r="D326" t="s">
        <v>39</v>
      </c>
      <c r="E326">
        <v>62925</v>
      </c>
      <c r="F326" t="s">
        <v>1067</v>
      </c>
      <c r="G326">
        <v>224440</v>
      </c>
      <c r="H326" t="s">
        <v>826</v>
      </c>
      <c r="J326" t="s">
        <v>1068</v>
      </c>
      <c r="K326" t="s">
        <v>1069</v>
      </c>
      <c r="L326" t="s">
        <v>1070</v>
      </c>
      <c r="M326" t="s">
        <v>124</v>
      </c>
      <c r="N326" t="s">
        <v>46</v>
      </c>
      <c r="O326" t="s">
        <v>110</v>
      </c>
      <c r="P326">
        <v>15769</v>
      </c>
      <c r="Q326" t="s">
        <v>575</v>
      </c>
      <c r="R326">
        <v>21376</v>
      </c>
      <c r="S326" t="s">
        <v>1180</v>
      </c>
      <c r="T326" t="s">
        <v>576</v>
      </c>
      <c r="U326">
        <v>28</v>
      </c>
      <c r="V326" t="s">
        <v>577</v>
      </c>
      <c r="W326" t="s">
        <v>163</v>
      </c>
      <c r="X326" t="s">
        <v>578</v>
      </c>
      <c r="Y326">
        <v>236716</v>
      </c>
      <c r="Z326" t="s">
        <v>193</v>
      </c>
      <c r="AB326" t="s">
        <v>982</v>
      </c>
      <c r="AC326" t="s">
        <v>56</v>
      </c>
      <c r="AD326" t="s">
        <v>855</v>
      </c>
      <c r="AE326" s="4">
        <v>2.0670000000000002</v>
      </c>
      <c r="AF326" t="s">
        <v>56</v>
      </c>
      <c r="AJ326">
        <v>0</v>
      </c>
    </row>
    <row r="327" spans="1:36" x14ac:dyDescent="0.2">
      <c r="A327">
        <v>5598</v>
      </c>
      <c r="B327" t="s">
        <v>1023</v>
      </c>
      <c r="C327" t="s">
        <v>1024</v>
      </c>
      <c r="D327" t="s">
        <v>39</v>
      </c>
      <c r="E327">
        <v>62925</v>
      </c>
      <c r="F327" t="s">
        <v>1067</v>
      </c>
      <c r="G327">
        <v>224440</v>
      </c>
      <c r="H327" t="s">
        <v>826</v>
      </c>
      <c r="J327" t="s">
        <v>1068</v>
      </c>
      <c r="K327" t="s">
        <v>1069</v>
      </c>
      <c r="L327" t="s">
        <v>1070</v>
      </c>
      <c r="M327" t="s">
        <v>124</v>
      </c>
      <c r="N327" t="s">
        <v>46</v>
      </c>
      <c r="O327" t="s">
        <v>110</v>
      </c>
      <c r="P327">
        <v>15769</v>
      </c>
      <c r="Q327" t="s">
        <v>575</v>
      </c>
      <c r="R327">
        <v>21376</v>
      </c>
      <c r="S327" t="s">
        <v>1180</v>
      </c>
      <c r="T327" t="s">
        <v>576</v>
      </c>
      <c r="U327">
        <v>28</v>
      </c>
      <c r="V327" t="s">
        <v>577</v>
      </c>
      <c r="W327" t="s">
        <v>163</v>
      </c>
      <c r="X327" t="s">
        <v>578</v>
      </c>
      <c r="Y327">
        <v>222948</v>
      </c>
      <c r="Z327" t="s">
        <v>426</v>
      </c>
      <c r="AB327" t="s">
        <v>583</v>
      </c>
      <c r="AC327" t="s">
        <v>58</v>
      </c>
      <c r="AD327" t="s">
        <v>855</v>
      </c>
      <c r="AE327" s="4">
        <v>1.647</v>
      </c>
      <c r="AF327" t="s">
        <v>56</v>
      </c>
      <c r="AJ327">
        <v>0</v>
      </c>
    </row>
    <row r="328" spans="1:36" x14ac:dyDescent="0.2">
      <c r="A328">
        <v>5598</v>
      </c>
      <c r="B328" t="s">
        <v>1023</v>
      </c>
      <c r="C328" t="s">
        <v>1024</v>
      </c>
      <c r="D328" t="s">
        <v>39</v>
      </c>
      <c r="E328">
        <v>62925</v>
      </c>
      <c r="F328" t="s">
        <v>1067</v>
      </c>
      <c r="G328">
        <v>224440</v>
      </c>
      <c r="H328" t="s">
        <v>826</v>
      </c>
      <c r="J328" t="s">
        <v>1068</v>
      </c>
      <c r="K328" t="s">
        <v>1069</v>
      </c>
      <c r="L328" t="s">
        <v>1070</v>
      </c>
      <c r="M328" t="s">
        <v>124</v>
      </c>
      <c r="N328" t="s">
        <v>46</v>
      </c>
      <c r="O328" t="s">
        <v>110</v>
      </c>
      <c r="P328">
        <v>15769</v>
      </c>
      <c r="Q328" t="s">
        <v>575</v>
      </c>
      <c r="R328">
        <v>21376</v>
      </c>
      <c r="S328" t="s">
        <v>1180</v>
      </c>
      <c r="T328" t="s">
        <v>576</v>
      </c>
      <c r="U328">
        <v>28</v>
      </c>
      <c r="V328" t="s">
        <v>577</v>
      </c>
      <c r="W328" t="s">
        <v>163</v>
      </c>
      <c r="X328" t="s">
        <v>578</v>
      </c>
      <c r="Y328">
        <v>224931</v>
      </c>
      <c r="Z328" t="s">
        <v>985</v>
      </c>
      <c r="AB328" t="s">
        <v>986</v>
      </c>
      <c r="AC328" t="s">
        <v>56</v>
      </c>
      <c r="AD328" t="s">
        <v>855</v>
      </c>
      <c r="AE328" s="4">
        <v>1.4370000000000001</v>
      </c>
      <c r="AF328" t="s">
        <v>56</v>
      </c>
      <c r="AJ328">
        <v>0</v>
      </c>
    </row>
    <row r="329" spans="1:36" x14ac:dyDescent="0.2">
      <c r="A329">
        <v>5598</v>
      </c>
      <c r="B329" t="s">
        <v>1023</v>
      </c>
      <c r="C329" t="s">
        <v>1024</v>
      </c>
      <c r="D329" t="s">
        <v>39</v>
      </c>
      <c r="E329">
        <v>62925</v>
      </c>
      <c r="F329" t="s">
        <v>1067</v>
      </c>
      <c r="G329">
        <v>224440</v>
      </c>
      <c r="H329" t="s">
        <v>826</v>
      </c>
      <c r="J329" t="s">
        <v>1068</v>
      </c>
      <c r="K329" t="s">
        <v>1069</v>
      </c>
      <c r="L329" t="s">
        <v>1070</v>
      </c>
      <c r="M329" t="s">
        <v>124</v>
      </c>
      <c r="N329" t="s">
        <v>46</v>
      </c>
      <c r="O329" t="s">
        <v>110</v>
      </c>
      <c r="P329">
        <v>15769</v>
      </c>
      <c r="Q329" t="s">
        <v>575</v>
      </c>
      <c r="R329">
        <v>21376</v>
      </c>
      <c r="S329" t="s">
        <v>1180</v>
      </c>
      <c r="T329" t="s">
        <v>576</v>
      </c>
      <c r="U329">
        <v>28</v>
      </c>
      <c r="V329" t="s">
        <v>577</v>
      </c>
      <c r="W329" t="s">
        <v>163</v>
      </c>
      <c r="X329" t="s">
        <v>578</v>
      </c>
      <c r="Y329">
        <v>105322</v>
      </c>
      <c r="Z329" t="s">
        <v>389</v>
      </c>
      <c r="AB329" t="s">
        <v>572</v>
      </c>
      <c r="AC329" t="s">
        <v>58</v>
      </c>
      <c r="AD329" t="s">
        <v>855</v>
      </c>
      <c r="AE329" s="4">
        <v>1.177</v>
      </c>
      <c r="AF329" t="s">
        <v>56</v>
      </c>
      <c r="AJ329">
        <v>0</v>
      </c>
    </row>
    <row r="330" spans="1:36" x14ac:dyDescent="0.2">
      <c r="A330">
        <v>5598</v>
      </c>
      <c r="B330" t="s">
        <v>1023</v>
      </c>
      <c r="C330" t="s">
        <v>1024</v>
      </c>
      <c r="D330" t="s">
        <v>39</v>
      </c>
      <c r="E330">
        <v>62925</v>
      </c>
      <c r="F330" t="s">
        <v>1067</v>
      </c>
      <c r="G330">
        <v>224440</v>
      </c>
      <c r="H330" t="s">
        <v>826</v>
      </c>
      <c r="J330" t="s">
        <v>1068</v>
      </c>
      <c r="K330" t="s">
        <v>1069</v>
      </c>
      <c r="L330" t="s">
        <v>1070</v>
      </c>
      <c r="M330" t="s">
        <v>124</v>
      </c>
      <c r="N330" t="s">
        <v>46</v>
      </c>
      <c r="O330" t="s">
        <v>110</v>
      </c>
      <c r="P330">
        <v>15769</v>
      </c>
      <c r="Q330" t="s">
        <v>575</v>
      </c>
      <c r="R330">
        <v>21376</v>
      </c>
      <c r="S330" t="s">
        <v>1180</v>
      </c>
      <c r="T330" t="s">
        <v>576</v>
      </c>
      <c r="U330">
        <v>28</v>
      </c>
      <c r="V330" t="s">
        <v>577</v>
      </c>
      <c r="W330" t="s">
        <v>163</v>
      </c>
      <c r="X330" t="s">
        <v>578</v>
      </c>
      <c r="Y330">
        <v>224440</v>
      </c>
      <c r="Z330" t="s">
        <v>826</v>
      </c>
      <c r="AB330" t="s">
        <v>1068</v>
      </c>
      <c r="AC330" t="s">
        <v>56</v>
      </c>
      <c r="AD330" t="s">
        <v>855</v>
      </c>
      <c r="AE330" s="4">
        <v>1.0900000000000001</v>
      </c>
      <c r="AF330" t="s">
        <v>56</v>
      </c>
      <c r="AJ330">
        <v>0</v>
      </c>
    </row>
    <row r="331" spans="1:36" x14ac:dyDescent="0.2">
      <c r="A331">
        <v>5598</v>
      </c>
      <c r="B331" t="s">
        <v>1023</v>
      </c>
      <c r="C331" t="s">
        <v>1024</v>
      </c>
      <c r="D331" t="s">
        <v>39</v>
      </c>
      <c r="E331">
        <v>62925</v>
      </c>
      <c r="F331" t="s">
        <v>1067</v>
      </c>
      <c r="G331">
        <v>224440</v>
      </c>
      <c r="H331" t="s">
        <v>826</v>
      </c>
      <c r="J331" t="s">
        <v>1068</v>
      </c>
      <c r="K331" t="s">
        <v>1069</v>
      </c>
      <c r="L331" t="s">
        <v>1070</v>
      </c>
      <c r="M331" t="s">
        <v>124</v>
      </c>
      <c r="N331" t="s">
        <v>46</v>
      </c>
      <c r="O331" t="s">
        <v>110</v>
      </c>
      <c r="P331">
        <v>15769</v>
      </c>
      <c r="Q331" t="s">
        <v>575</v>
      </c>
      <c r="R331">
        <v>21376</v>
      </c>
      <c r="S331" t="s">
        <v>1180</v>
      </c>
      <c r="T331" t="s">
        <v>576</v>
      </c>
      <c r="U331">
        <v>28</v>
      </c>
      <c r="V331" t="s">
        <v>577</v>
      </c>
      <c r="W331" t="s">
        <v>163</v>
      </c>
      <c r="X331" t="s">
        <v>578</v>
      </c>
      <c r="Y331">
        <v>270849</v>
      </c>
      <c r="Z331" t="s">
        <v>100</v>
      </c>
      <c r="AB331" t="s">
        <v>584</v>
      </c>
      <c r="AC331" t="s">
        <v>58</v>
      </c>
      <c r="AD331" t="s">
        <v>855</v>
      </c>
      <c r="AE331" s="4">
        <v>0.90800000000000003</v>
      </c>
      <c r="AF331" t="s">
        <v>56</v>
      </c>
      <c r="AJ331">
        <v>0</v>
      </c>
    </row>
    <row r="332" spans="1:36" x14ac:dyDescent="0.2">
      <c r="A332">
        <v>5598</v>
      </c>
      <c r="B332" t="s">
        <v>1023</v>
      </c>
      <c r="C332" t="s">
        <v>1024</v>
      </c>
      <c r="D332" t="s">
        <v>39</v>
      </c>
      <c r="E332">
        <v>62925</v>
      </c>
      <c r="F332" t="s">
        <v>1067</v>
      </c>
      <c r="G332">
        <v>224440</v>
      </c>
      <c r="H332" t="s">
        <v>826</v>
      </c>
      <c r="J332" t="s">
        <v>1068</v>
      </c>
      <c r="K332" t="s">
        <v>1069</v>
      </c>
      <c r="L332" t="s">
        <v>1070</v>
      </c>
      <c r="M332" t="s">
        <v>124</v>
      </c>
      <c r="N332" t="s">
        <v>46</v>
      </c>
      <c r="O332" t="s">
        <v>110</v>
      </c>
      <c r="P332">
        <v>15769</v>
      </c>
      <c r="Q332" t="s">
        <v>575</v>
      </c>
      <c r="R332">
        <v>21376</v>
      </c>
      <c r="S332" t="s">
        <v>1180</v>
      </c>
      <c r="T332" t="s">
        <v>576</v>
      </c>
      <c r="U332">
        <v>28</v>
      </c>
      <c r="V332" t="s">
        <v>577</v>
      </c>
      <c r="W332" t="s">
        <v>163</v>
      </c>
      <c r="X332" t="s">
        <v>578</v>
      </c>
      <c r="Y332">
        <v>222509</v>
      </c>
      <c r="Z332" t="s">
        <v>585</v>
      </c>
      <c r="AB332" t="s">
        <v>1066</v>
      </c>
      <c r="AC332" t="s">
        <v>58</v>
      </c>
      <c r="AD332" t="s">
        <v>855</v>
      </c>
      <c r="AE332" s="4">
        <v>0.78800000000000003</v>
      </c>
      <c r="AF332" t="s">
        <v>56</v>
      </c>
      <c r="AJ332">
        <v>0</v>
      </c>
    </row>
    <row r="333" spans="1:36" x14ac:dyDescent="0.2">
      <c r="A333">
        <v>5598</v>
      </c>
      <c r="B333" t="s">
        <v>1023</v>
      </c>
      <c r="C333" t="s">
        <v>1024</v>
      </c>
      <c r="D333" t="s">
        <v>39</v>
      </c>
      <c r="E333">
        <v>62925</v>
      </c>
      <c r="F333" t="s">
        <v>1067</v>
      </c>
      <c r="G333">
        <v>224440</v>
      </c>
      <c r="H333" t="s">
        <v>826</v>
      </c>
      <c r="J333" t="s">
        <v>1068</v>
      </c>
      <c r="K333" t="s">
        <v>1069</v>
      </c>
      <c r="L333" t="s">
        <v>1070</v>
      </c>
      <c r="M333" t="s">
        <v>124</v>
      </c>
      <c r="N333" t="s">
        <v>46</v>
      </c>
      <c r="O333" t="s">
        <v>110</v>
      </c>
      <c r="P333">
        <v>15769</v>
      </c>
      <c r="Q333" t="s">
        <v>575</v>
      </c>
      <c r="R333">
        <v>21376</v>
      </c>
      <c r="S333" t="s">
        <v>1180</v>
      </c>
      <c r="T333" t="s">
        <v>576</v>
      </c>
      <c r="U333">
        <v>28</v>
      </c>
      <c r="V333" t="s">
        <v>577</v>
      </c>
      <c r="W333" t="s">
        <v>163</v>
      </c>
      <c r="X333" t="s">
        <v>578</v>
      </c>
      <c r="Y333">
        <v>217603</v>
      </c>
      <c r="Z333" t="s">
        <v>988</v>
      </c>
      <c r="AB333" t="s">
        <v>989</v>
      </c>
      <c r="AC333" t="s">
        <v>58</v>
      </c>
      <c r="AD333" t="s">
        <v>855</v>
      </c>
      <c r="AE333" s="4">
        <v>1.3979999999999999</v>
      </c>
      <c r="AF333" t="s">
        <v>56</v>
      </c>
      <c r="AJ333">
        <v>0</v>
      </c>
    </row>
    <row r="334" spans="1:36" x14ac:dyDescent="0.2">
      <c r="A334">
        <v>5598</v>
      </c>
      <c r="B334" t="s">
        <v>1023</v>
      </c>
      <c r="C334" t="s">
        <v>1024</v>
      </c>
      <c r="D334" t="s">
        <v>39</v>
      </c>
      <c r="E334">
        <v>62925</v>
      </c>
      <c r="F334" t="s">
        <v>1067</v>
      </c>
      <c r="G334">
        <v>224440</v>
      </c>
      <c r="H334" t="s">
        <v>826</v>
      </c>
      <c r="J334" t="s">
        <v>1068</v>
      </c>
      <c r="K334" t="s">
        <v>1069</v>
      </c>
      <c r="L334" t="s">
        <v>1070</v>
      </c>
      <c r="M334" t="s">
        <v>124</v>
      </c>
      <c r="N334" t="s">
        <v>46</v>
      </c>
      <c r="O334" t="s">
        <v>110</v>
      </c>
      <c r="P334">
        <v>15769</v>
      </c>
      <c r="Q334" t="s">
        <v>575</v>
      </c>
      <c r="R334">
        <v>21376</v>
      </c>
      <c r="S334" t="s">
        <v>1180</v>
      </c>
      <c r="T334" t="s">
        <v>576</v>
      </c>
      <c r="U334">
        <v>28</v>
      </c>
      <c r="V334" t="s">
        <v>577</v>
      </c>
      <c r="W334" t="s">
        <v>163</v>
      </c>
      <c r="X334" t="s">
        <v>578</v>
      </c>
      <c r="Y334">
        <v>217591</v>
      </c>
      <c r="Z334" t="s">
        <v>153</v>
      </c>
      <c r="AB334" t="s">
        <v>596</v>
      </c>
      <c r="AC334" t="s">
        <v>58</v>
      </c>
      <c r="AD334" t="s">
        <v>855</v>
      </c>
      <c r="AE334" s="4">
        <v>1.3440000000000001</v>
      </c>
      <c r="AF334" t="s">
        <v>56</v>
      </c>
      <c r="AJ334">
        <v>0</v>
      </c>
    </row>
    <row r="335" spans="1:36" x14ac:dyDescent="0.2">
      <c r="A335">
        <v>5598</v>
      </c>
      <c r="B335" t="s">
        <v>1023</v>
      </c>
      <c r="C335" t="s">
        <v>1024</v>
      </c>
      <c r="D335" t="s">
        <v>39</v>
      </c>
      <c r="E335">
        <v>62925</v>
      </c>
      <c r="F335" t="s">
        <v>1067</v>
      </c>
      <c r="G335">
        <v>224440</v>
      </c>
      <c r="H335" t="s">
        <v>826</v>
      </c>
      <c r="J335" t="s">
        <v>1068</v>
      </c>
      <c r="K335" t="s">
        <v>1069</v>
      </c>
      <c r="L335" t="s">
        <v>1070</v>
      </c>
      <c r="M335" t="s">
        <v>124</v>
      </c>
      <c r="N335" t="s">
        <v>46</v>
      </c>
      <c r="O335" t="s">
        <v>110</v>
      </c>
      <c r="P335">
        <v>15769</v>
      </c>
      <c r="Q335" t="s">
        <v>575</v>
      </c>
      <c r="R335">
        <v>21376</v>
      </c>
      <c r="S335" t="s">
        <v>1180</v>
      </c>
      <c r="T335" t="s">
        <v>576</v>
      </c>
      <c r="U335">
        <v>28</v>
      </c>
      <c r="V335" t="s">
        <v>577</v>
      </c>
      <c r="W335" t="s">
        <v>163</v>
      </c>
      <c r="X335" t="s">
        <v>578</v>
      </c>
      <c r="Y335">
        <v>277692</v>
      </c>
      <c r="Z335" t="s">
        <v>498</v>
      </c>
      <c r="AB335" t="s">
        <v>987</v>
      </c>
      <c r="AC335" t="s">
        <v>58</v>
      </c>
      <c r="AD335" t="s">
        <v>855</v>
      </c>
      <c r="AE335" s="4">
        <v>1.7</v>
      </c>
      <c r="AF335" t="s">
        <v>58</v>
      </c>
      <c r="AJ335">
        <v>0</v>
      </c>
    </row>
    <row r="336" spans="1:36" x14ac:dyDescent="0.2">
      <c r="A336">
        <v>5599</v>
      </c>
      <c r="B336" t="s">
        <v>1125</v>
      </c>
      <c r="C336" t="s">
        <v>1126</v>
      </c>
      <c r="D336" t="s">
        <v>39</v>
      </c>
      <c r="E336">
        <v>62962</v>
      </c>
      <c r="F336" t="s">
        <v>1143</v>
      </c>
      <c r="G336">
        <v>157679</v>
      </c>
      <c r="H336" t="s">
        <v>103</v>
      </c>
      <c r="J336" t="s">
        <v>572</v>
      </c>
      <c r="K336" t="s">
        <v>1144</v>
      </c>
      <c r="L336" t="s">
        <v>1145</v>
      </c>
      <c r="M336" t="s">
        <v>45</v>
      </c>
      <c r="N336" t="s">
        <v>46</v>
      </c>
      <c r="O336" t="s">
        <v>110</v>
      </c>
      <c r="P336">
        <v>15769</v>
      </c>
      <c r="Q336" t="s">
        <v>575</v>
      </c>
      <c r="R336">
        <v>21376</v>
      </c>
      <c r="S336" t="s">
        <v>1180</v>
      </c>
      <c r="T336" t="s">
        <v>576</v>
      </c>
      <c r="U336">
        <v>28</v>
      </c>
      <c r="V336" t="s">
        <v>577</v>
      </c>
      <c r="W336" t="s">
        <v>163</v>
      </c>
      <c r="X336" t="s">
        <v>578</v>
      </c>
      <c r="Y336">
        <v>105322</v>
      </c>
      <c r="Z336" t="s">
        <v>389</v>
      </c>
      <c r="AB336" t="s">
        <v>572</v>
      </c>
      <c r="AC336" t="s">
        <v>58</v>
      </c>
      <c r="AD336" t="s">
        <v>855</v>
      </c>
      <c r="AE336" s="4">
        <v>1.177</v>
      </c>
      <c r="AF336" t="s">
        <v>56</v>
      </c>
      <c r="AJ336">
        <v>0</v>
      </c>
    </row>
    <row r="337" spans="1:36" x14ac:dyDescent="0.2">
      <c r="A337">
        <v>5599</v>
      </c>
      <c r="B337" t="s">
        <v>1125</v>
      </c>
      <c r="C337" t="s">
        <v>1126</v>
      </c>
      <c r="D337" t="s">
        <v>39</v>
      </c>
      <c r="E337">
        <v>62962</v>
      </c>
      <c r="F337" t="s">
        <v>1143</v>
      </c>
      <c r="G337">
        <v>157679</v>
      </c>
      <c r="H337" t="s">
        <v>103</v>
      </c>
      <c r="J337" t="s">
        <v>572</v>
      </c>
      <c r="K337" t="s">
        <v>1144</v>
      </c>
      <c r="L337" t="s">
        <v>1145</v>
      </c>
      <c r="M337" t="s">
        <v>45</v>
      </c>
      <c r="N337" t="s">
        <v>46</v>
      </c>
      <c r="O337" t="s">
        <v>110</v>
      </c>
      <c r="P337">
        <v>15769</v>
      </c>
      <c r="Q337" t="s">
        <v>575</v>
      </c>
      <c r="R337">
        <v>21376</v>
      </c>
      <c r="S337" t="s">
        <v>1180</v>
      </c>
      <c r="T337" t="s">
        <v>576</v>
      </c>
      <c r="U337">
        <v>28</v>
      </c>
      <c r="V337" t="s">
        <v>577</v>
      </c>
      <c r="W337" t="s">
        <v>163</v>
      </c>
      <c r="X337" t="s">
        <v>578</v>
      </c>
      <c r="Y337">
        <v>236927</v>
      </c>
      <c r="Z337" t="s">
        <v>1064</v>
      </c>
      <c r="AB337" t="s">
        <v>1065</v>
      </c>
      <c r="AC337" t="s">
        <v>58</v>
      </c>
      <c r="AD337" t="s">
        <v>855</v>
      </c>
      <c r="AE337" s="4">
        <v>1.129</v>
      </c>
      <c r="AF337" t="s">
        <v>56</v>
      </c>
      <c r="AJ337">
        <v>0</v>
      </c>
    </row>
    <row r="338" spans="1:36" x14ac:dyDescent="0.2">
      <c r="A338">
        <v>5599</v>
      </c>
      <c r="B338" t="s">
        <v>1125</v>
      </c>
      <c r="C338" t="s">
        <v>1126</v>
      </c>
      <c r="D338" t="s">
        <v>39</v>
      </c>
      <c r="E338">
        <v>62962</v>
      </c>
      <c r="F338" t="s">
        <v>1143</v>
      </c>
      <c r="G338">
        <v>157679</v>
      </c>
      <c r="H338" t="s">
        <v>103</v>
      </c>
      <c r="J338" t="s">
        <v>572</v>
      </c>
      <c r="K338" t="s">
        <v>1144</v>
      </c>
      <c r="L338" t="s">
        <v>1145</v>
      </c>
      <c r="M338" t="s">
        <v>45</v>
      </c>
      <c r="N338" t="s">
        <v>46</v>
      </c>
      <c r="O338" t="s">
        <v>110</v>
      </c>
      <c r="P338">
        <v>15769</v>
      </c>
      <c r="Q338" t="s">
        <v>575</v>
      </c>
      <c r="R338">
        <v>21376</v>
      </c>
      <c r="S338" t="s">
        <v>1180</v>
      </c>
      <c r="T338" t="s">
        <v>576</v>
      </c>
      <c r="U338">
        <v>28</v>
      </c>
      <c r="V338" t="s">
        <v>577</v>
      </c>
      <c r="W338" t="s">
        <v>163</v>
      </c>
      <c r="X338" t="s">
        <v>578</v>
      </c>
      <c r="Y338">
        <v>157679</v>
      </c>
      <c r="Z338" t="s">
        <v>103</v>
      </c>
      <c r="AB338" t="s">
        <v>572</v>
      </c>
      <c r="AC338" t="s">
        <v>56</v>
      </c>
      <c r="AD338" t="s">
        <v>855</v>
      </c>
      <c r="AE338" s="4">
        <v>0.97499999999999998</v>
      </c>
      <c r="AF338" t="s">
        <v>56</v>
      </c>
      <c r="AJ338">
        <v>0</v>
      </c>
    </row>
    <row r="339" spans="1:36" x14ac:dyDescent="0.2">
      <c r="A339">
        <v>5599</v>
      </c>
      <c r="B339" t="s">
        <v>1125</v>
      </c>
      <c r="C339" t="s">
        <v>1126</v>
      </c>
      <c r="D339" t="s">
        <v>39</v>
      </c>
      <c r="E339">
        <v>62962</v>
      </c>
      <c r="F339" t="s">
        <v>1143</v>
      </c>
      <c r="G339">
        <v>157679</v>
      </c>
      <c r="H339" t="s">
        <v>103</v>
      </c>
      <c r="J339" t="s">
        <v>572</v>
      </c>
      <c r="K339" t="s">
        <v>1144</v>
      </c>
      <c r="L339" t="s">
        <v>1145</v>
      </c>
      <c r="M339" t="s">
        <v>45</v>
      </c>
      <c r="N339" t="s">
        <v>46</v>
      </c>
      <c r="O339" t="s">
        <v>110</v>
      </c>
      <c r="P339">
        <v>15769</v>
      </c>
      <c r="Q339" t="s">
        <v>575</v>
      </c>
      <c r="R339">
        <v>21376</v>
      </c>
      <c r="S339" t="s">
        <v>1180</v>
      </c>
      <c r="T339" t="s">
        <v>576</v>
      </c>
      <c r="U339">
        <v>28</v>
      </c>
      <c r="V339" t="s">
        <v>577</v>
      </c>
      <c r="W339" t="s">
        <v>163</v>
      </c>
      <c r="X339" t="s">
        <v>578</v>
      </c>
      <c r="Y339">
        <v>271334</v>
      </c>
      <c r="Z339" t="s">
        <v>581</v>
      </c>
      <c r="AB339" t="s">
        <v>1146</v>
      </c>
      <c r="AC339" t="s">
        <v>56</v>
      </c>
      <c r="AD339" t="s">
        <v>855</v>
      </c>
      <c r="AE339" s="4">
        <v>0.97399999999999998</v>
      </c>
      <c r="AF339" t="s">
        <v>56</v>
      </c>
      <c r="AJ339">
        <v>0</v>
      </c>
    </row>
    <row r="340" spans="1:36" x14ac:dyDescent="0.2">
      <c r="A340">
        <v>5599</v>
      </c>
      <c r="B340" t="s">
        <v>1125</v>
      </c>
      <c r="C340" t="s">
        <v>1126</v>
      </c>
      <c r="D340" t="s">
        <v>39</v>
      </c>
      <c r="E340">
        <v>62962</v>
      </c>
      <c r="F340" t="s">
        <v>1143</v>
      </c>
      <c r="G340">
        <v>157679</v>
      </c>
      <c r="H340" t="s">
        <v>103</v>
      </c>
      <c r="J340" t="s">
        <v>572</v>
      </c>
      <c r="K340" t="s">
        <v>1144</v>
      </c>
      <c r="L340" t="s">
        <v>1145</v>
      </c>
      <c r="M340" t="s">
        <v>45</v>
      </c>
      <c r="N340" t="s">
        <v>46</v>
      </c>
      <c r="O340" t="s">
        <v>110</v>
      </c>
      <c r="P340">
        <v>15769</v>
      </c>
      <c r="Q340" t="s">
        <v>575</v>
      </c>
      <c r="R340">
        <v>21376</v>
      </c>
      <c r="S340" t="s">
        <v>1180</v>
      </c>
      <c r="T340" t="s">
        <v>576</v>
      </c>
      <c r="U340">
        <v>28</v>
      </c>
      <c r="V340" t="s">
        <v>577</v>
      </c>
      <c r="W340" t="s">
        <v>163</v>
      </c>
      <c r="X340" t="s">
        <v>578</v>
      </c>
      <c r="Y340">
        <v>270849</v>
      </c>
      <c r="Z340" t="s">
        <v>100</v>
      </c>
      <c r="AB340" t="s">
        <v>584</v>
      </c>
      <c r="AC340" t="s">
        <v>56</v>
      </c>
      <c r="AD340" t="s">
        <v>855</v>
      </c>
      <c r="AE340" s="4">
        <v>0.90800000000000003</v>
      </c>
      <c r="AF340" t="s">
        <v>56</v>
      </c>
      <c r="AJ340">
        <v>0</v>
      </c>
    </row>
    <row r="341" spans="1:36" x14ac:dyDescent="0.2">
      <c r="A341">
        <v>5599</v>
      </c>
      <c r="B341" t="s">
        <v>1125</v>
      </c>
      <c r="C341" t="s">
        <v>1126</v>
      </c>
      <c r="D341" t="s">
        <v>39</v>
      </c>
      <c r="E341">
        <v>62962</v>
      </c>
      <c r="F341" t="s">
        <v>1143</v>
      </c>
      <c r="G341">
        <v>157679</v>
      </c>
      <c r="H341" t="s">
        <v>103</v>
      </c>
      <c r="J341" t="s">
        <v>572</v>
      </c>
      <c r="K341" t="s">
        <v>1144</v>
      </c>
      <c r="L341" t="s">
        <v>1145</v>
      </c>
      <c r="M341" t="s">
        <v>45</v>
      </c>
      <c r="N341" t="s">
        <v>46</v>
      </c>
      <c r="O341" t="s">
        <v>110</v>
      </c>
      <c r="P341">
        <v>15769</v>
      </c>
      <c r="Q341" t="s">
        <v>575</v>
      </c>
      <c r="R341">
        <v>21376</v>
      </c>
      <c r="S341" t="s">
        <v>1180</v>
      </c>
      <c r="T341" t="s">
        <v>576</v>
      </c>
      <c r="U341">
        <v>28</v>
      </c>
      <c r="V341" t="s">
        <v>577</v>
      </c>
      <c r="W341" t="s">
        <v>163</v>
      </c>
      <c r="X341" t="s">
        <v>578</v>
      </c>
      <c r="Y341">
        <v>222509</v>
      </c>
      <c r="Z341" t="s">
        <v>585</v>
      </c>
      <c r="AB341" t="s">
        <v>1066</v>
      </c>
      <c r="AC341" t="s">
        <v>58</v>
      </c>
      <c r="AD341" t="s">
        <v>855</v>
      </c>
      <c r="AE341" s="4">
        <v>0.78800000000000003</v>
      </c>
      <c r="AF341" t="s">
        <v>56</v>
      </c>
      <c r="AJ341">
        <v>0</v>
      </c>
    </row>
    <row r="342" spans="1:36" x14ac:dyDescent="0.2">
      <c r="A342">
        <v>5599</v>
      </c>
      <c r="B342" t="s">
        <v>1125</v>
      </c>
      <c r="C342" t="s">
        <v>1126</v>
      </c>
      <c r="D342" t="s">
        <v>39</v>
      </c>
      <c r="E342">
        <v>62962</v>
      </c>
      <c r="F342" t="s">
        <v>1143</v>
      </c>
      <c r="G342">
        <v>157679</v>
      </c>
      <c r="H342" t="s">
        <v>103</v>
      </c>
      <c r="J342" t="s">
        <v>572</v>
      </c>
      <c r="K342" t="s">
        <v>1144</v>
      </c>
      <c r="L342" t="s">
        <v>1145</v>
      </c>
      <c r="M342" t="s">
        <v>45</v>
      </c>
      <c r="N342" t="s">
        <v>46</v>
      </c>
      <c r="O342" t="s">
        <v>110</v>
      </c>
      <c r="P342">
        <v>15769</v>
      </c>
      <c r="Q342" t="s">
        <v>575</v>
      </c>
      <c r="R342">
        <v>21376</v>
      </c>
      <c r="S342" t="s">
        <v>1180</v>
      </c>
      <c r="T342" t="s">
        <v>576</v>
      </c>
      <c r="U342">
        <v>28</v>
      </c>
      <c r="V342" t="s">
        <v>577</v>
      </c>
      <c r="W342" t="s">
        <v>163</v>
      </c>
      <c r="X342" t="s">
        <v>578</v>
      </c>
      <c r="Y342">
        <v>246289</v>
      </c>
      <c r="Z342" t="s">
        <v>1147</v>
      </c>
      <c r="AA342" t="s">
        <v>54</v>
      </c>
      <c r="AB342" t="s">
        <v>648</v>
      </c>
      <c r="AC342" t="s">
        <v>56</v>
      </c>
      <c r="AD342" t="s">
        <v>855</v>
      </c>
      <c r="AE342" s="4">
        <v>0.64300000000000002</v>
      </c>
      <c r="AF342" t="s">
        <v>56</v>
      </c>
      <c r="AJ342">
        <v>0</v>
      </c>
    </row>
    <row r="343" spans="1:36" x14ac:dyDescent="0.2">
      <c r="A343">
        <v>5599</v>
      </c>
      <c r="B343" t="s">
        <v>1125</v>
      </c>
      <c r="C343" t="s">
        <v>1126</v>
      </c>
      <c r="D343" t="s">
        <v>39</v>
      </c>
      <c r="E343">
        <v>62962</v>
      </c>
      <c r="F343" t="s">
        <v>1143</v>
      </c>
      <c r="G343">
        <v>157679</v>
      </c>
      <c r="H343" t="s">
        <v>103</v>
      </c>
      <c r="J343" t="s">
        <v>572</v>
      </c>
      <c r="K343" t="s">
        <v>1144</v>
      </c>
      <c r="L343" t="s">
        <v>1145</v>
      </c>
      <c r="M343" t="s">
        <v>45</v>
      </c>
      <c r="N343" t="s">
        <v>46</v>
      </c>
      <c r="O343" t="s">
        <v>110</v>
      </c>
      <c r="P343">
        <v>15769</v>
      </c>
      <c r="Q343" t="s">
        <v>575</v>
      </c>
      <c r="R343">
        <v>21376</v>
      </c>
      <c r="S343" t="s">
        <v>1180</v>
      </c>
      <c r="T343" t="s">
        <v>576</v>
      </c>
      <c r="U343">
        <v>28</v>
      </c>
      <c r="V343" t="s">
        <v>577</v>
      </c>
      <c r="W343" t="s">
        <v>163</v>
      </c>
      <c r="X343" t="s">
        <v>578</v>
      </c>
      <c r="Y343">
        <v>217591</v>
      </c>
      <c r="Z343" t="s">
        <v>153</v>
      </c>
      <c r="AB343" t="s">
        <v>596</v>
      </c>
      <c r="AC343" t="s">
        <v>56</v>
      </c>
      <c r="AD343" t="s">
        <v>855</v>
      </c>
      <c r="AE343" s="4">
        <v>1.3440000000000001</v>
      </c>
      <c r="AF343" t="s">
        <v>56</v>
      </c>
      <c r="AJ343">
        <v>0</v>
      </c>
    </row>
    <row r="344" spans="1:36" x14ac:dyDescent="0.2">
      <c r="A344">
        <v>5593</v>
      </c>
      <c r="B344" t="s">
        <v>249</v>
      </c>
      <c r="C344" t="s">
        <v>250</v>
      </c>
      <c r="D344" t="s">
        <v>39</v>
      </c>
      <c r="E344">
        <v>62721</v>
      </c>
      <c r="F344" t="s">
        <v>357</v>
      </c>
      <c r="G344">
        <v>170708</v>
      </c>
      <c r="H344" t="s">
        <v>358</v>
      </c>
      <c r="J344" t="s">
        <v>211</v>
      </c>
      <c r="K344" t="s">
        <v>359</v>
      </c>
      <c r="L344" t="s">
        <v>360</v>
      </c>
      <c r="M344" t="s">
        <v>82</v>
      </c>
      <c r="N344" t="s">
        <v>46</v>
      </c>
      <c r="P344">
        <v>12556</v>
      </c>
      <c r="Q344" t="s">
        <v>361</v>
      </c>
      <c r="R344">
        <v>21374</v>
      </c>
      <c r="S344" t="s">
        <v>362</v>
      </c>
      <c r="T344" t="s">
        <v>363</v>
      </c>
      <c r="U344">
        <v>12</v>
      </c>
      <c r="V344" t="s">
        <v>364</v>
      </c>
      <c r="W344" t="s">
        <v>342</v>
      </c>
      <c r="X344" t="s">
        <v>365</v>
      </c>
      <c r="Y344">
        <v>133391</v>
      </c>
      <c r="Z344" t="s">
        <v>366</v>
      </c>
      <c r="AB344" t="s">
        <v>367</v>
      </c>
      <c r="AC344" t="s">
        <v>56</v>
      </c>
      <c r="AD344" t="s">
        <v>257</v>
      </c>
      <c r="AE344" s="4">
        <v>1.02</v>
      </c>
      <c r="AF344" t="s">
        <v>56</v>
      </c>
      <c r="AJ344">
        <v>0</v>
      </c>
    </row>
    <row r="345" spans="1:36" x14ac:dyDescent="0.2">
      <c r="A345">
        <v>5593</v>
      </c>
      <c r="B345" t="s">
        <v>249</v>
      </c>
      <c r="C345" t="s">
        <v>250</v>
      </c>
      <c r="D345" t="s">
        <v>39</v>
      </c>
      <c r="E345">
        <v>62721</v>
      </c>
      <c r="F345" t="s">
        <v>357</v>
      </c>
      <c r="G345">
        <v>170708</v>
      </c>
      <c r="H345" t="s">
        <v>358</v>
      </c>
      <c r="J345" t="s">
        <v>211</v>
      </c>
      <c r="K345" t="s">
        <v>359</v>
      </c>
      <c r="L345" t="s">
        <v>360</v>
      </c>
      <c r="M345" t="s">
        <v>82</v>
      </c>
      <c r="N345" t="s">
        <v>46</v>
      </c>
      <c r="P345">
        <v>12556</v>
      </c>
      <c r="Q345" t="s">
        <v>361</v>
      </c>
      <c r="R345">
        <v>21374</v>
      </c>
      <c r="S345" t="s">
        <v>362</v>
      </c>
      <c r="T345" t="s">
        <v>363</v>
      </c>
      <c r="U345">
        <v>12</v>
      </c>
      <c r="V345" t="s">
        <v>364</v>
      </c>
      <c r="W345" t="s">
        <v>342</v>
      </c>
      <c r="X345" t="s">
        <v>365</v>
      </c>
      <c r="Y345">
        <v>151645</v>
      </c>
      <c r="Z345" t="s">
        <v>153</v>
      </c>
      <c r="AB345" t="s">
        <v>368</v>
      </c>
      <c r="AC345" t="s">
        <v>56</v>
      </c>
      <c r="AD345" t="s">
        <v>257</v>
      </c>
      <c r="AE345" s="4">
        <v>0.64100000000000001</v>
      </c>
      <c r="AF345" t="s">
        <v>56</v>
      </c>
      <c r="AJ345">
        <v>0</v>
      </c>
    </row>
    <row r="346" spans="1:36" x14ac:dyDescent="0.2">
      <c r="A346">
        <v>5593</v>
      </c>
      <c r="B346" t="s">
        <v>249</v>
      </c>
      <c r="C346" t="s">
        <v>250</v>
      </c>
      <c r="D346" t="s">
        <v>39</v>
      </c>
      <c r="E346">
        <v>62721</v>
      </c>
      <c r="F346" t="s">
        <v>357</v>
      </c>
      <c r="G346">
        <v>170708</v>
      </c>
      <c r="H346" t="s">
        <v>358</v>
      </c>
      <c r="J346" t="s">
        <v>211</v>
      </c>
      <c r="K346" t="s">
        <v>359</v>
      </c>
      <c r="L346" t="s">
        <v>360</v>
      </c>
      <c r="M346" t="s">
        <v>82</v>
      </c>
      <c r="N346" t="s">
        <v>46</v>
      </c>
      <c r="P346">
        <v>12556</v>
      </c>
      <c r="Q346" t="s">
        <v>361</v>
      </c>
      <c r="R346">
        <v>21374</v>
      </c>
      <c r="S346" t="s">
        <v>362</v>
      </c>
      <c r="T346" t="s">
        <v>363</v>
      </c>
      <c r="U346">
        <v>12</v>
      </c>
      <c r="V346" t="s">
        <v>364</v>
      </c>
      <c r="W346" t="s">
        <v>342</v>
      </c>
      <c r="X346" t="s">
        <v>365</v>
      </c>
      <c r="Y346">
        <v>170708</v>
      </c>
      <c r="Z346" t="s">
        <v>358</v>
      </c>
      <c r="AB346" t="s">
        <v>211</v>
      </c>
      <c r="AC346" t="s">
        <v>56</v>
      </c>
      <c r="AD346" t="s">
        <v>257</v>
      </c>
      <c r="AE346" s="4">
        <v>0.48</v>
      </c>
      <c r="AF346" t="s">
        <v>56</v>
      </c>
      <c r="AJ346">
        <v>0</v>
      </c>
    </row>
    <row r="347" spans="1:36" x14ac:dyDescent="0.2">
      <c r="A347">
        <v>5593</v>
      </c>
      <c r="B347" t="s">
        <v>249</v>
      </c>
      <c r="C347" t="s">
        <v>250</v>
      </c>
      <c r="D347" t="s">
        <v>39</v>
      </c>
      <c r="E347">
        <v>62721</v>
      </c>
      <c r="F347" t="s">
        <v>357</v>
      </c>
      <c r="G347">
        <v>170708</v>
      </c>
      <c r="H347" t="s">
        <v>358</v>
      </c>
      <c r="J347" t="s">
        <v>211</v>
      </c>
      <c r="K347" t="s">
        <v>359</v>
      </c>
      <c r="L347" t="s">
        <v>360</v>
      </c>
      <c r="M347" t="s">
        <v>82</v>
      </c>
      <c r="N347" t="s">
        <v>46</v>
      </c>
      <c r="P347">
        <v>12556</v>
      </c>
      <c r="Q347" t="s">
        <v>361</v>
      </c>
      <c r="R347">
        <v>21374</v>
      </c>
      <c r="S347" t="s">
        <v>362</v>
      </c>
      <c r="T347" t="s">
        <v>363</v>
      </c>
      <c r="U347">
        <v>12</v>
      </c>
      <c r="V347" t="s">
        <v>364</v>
      </c>
      <c r="W347" t="s">
        <v>342</v>
      </c>
      <c r="X347" t="s">
        <v>365</v>
      </c>
      <c r="Y347">
        <v>104891</v>
      </c>
      <c r="Z347" t="s">
        <v>1190</v>
      </c>
      <c r="AB347" t="s">
        <v>246</v>
      </c>
      <c r="AC347" t="s">
        <v>56</v>
      </c>
      <c r="AD347" t="s">
        <v>257</v>
      </c>
      <c r="AE347" s="4">
        <v>0.45700000000000002</v>
      </c>
      <c r="AF347" t="s">
        <v>56</v>
      </c>
      <c r="AJ347">
        <v>0</v>
      </c>
    </row>
    <row r="348" spans="1:36" x14ac:dyDescent="0.2">
      <c r="A348">
        <v>5593</v>
      </c>
      <c r="B348" t="s">
        <v>249</v>
      </c>
      <c r="C348" t="s">
        <v>250</v>
      </c>
      <c r="D348" t="s">
        <v>39</v>
      </c>
      <c r="E348">
        <v>62721</v>
      </c>
      <c r="F348" t="s">
        <v>357</v>
      </c>
      <c r="G348">
        <v>170708</v>
      </c>
      <c r="H348" t="s">
        <v>358</v>
      </c>
      <c r="J348" t="s">
        <v>211</v>
      </c>
      <c r="K348" t="s">
        <v>359</v>
      </c>
      <c r="L348" t="s">
        <v>360</v>
      </c>
      <c r="M348" t="s">
        <v>82</v>
      </c>
      <c r="N348" t="s">
        <v>46</v>
      </c>
      <c r="P348">
        <v>12556</v>
      </c>
      <c r="Q348" t="s">
        <v>361</v>
      </c>
      <c r="R348">
        <v>21374</v>
      </c>
      <c r="S348" t="s">
        <v>362</v>
      </c>
      <c r="T348" t="s">
        <v>363</v>
      </c>
      <c r="U348">
        <v>12</v>
      </c>
      <c r="V348" t="s">
        <v>364</v>
      </c>
      <c r="W348" t="s">
        <v>342</v>
      </c>
      <c r="X348" t="s">
        <v>365</v>
      </c>
      <c r="Y348">
        <v>152417</v>
      </c>
      <c r="Z348" t="s">
        <v>369</v>
      </c>
      <c r="AB348" t="s">
        <v>370</v>
      </c>
      <c r="AC348" t="s">
        <v>56</v>
      </c>
      <c r="AD348" t="s">
        <v>257</v>
      </c>
      <c r="AE348" s="4">
        <v>0.41799999999999998</v>
      </c>
      <c r="AF348" t="s">
        <v>56</v>
      </c>
      <c r="AJ348">
        <v>0</v>
      </c>
    </row>
    <row r="349" spans="1:36" x14ac:dyDescent="0.2">
      <c r="A349">
        <v>5594</v>
      </c>
      <c r="B349" t="s">
        <v>547</v>
      </c>
      <c r="C349" t="s">
        <v>548</v>
      </c>
      <c r="D349" t="s">
        <v>39</v>
      </c>
      <c r="E349">
        <v>62799</v>
      </c>
      <c r="F349" t="s">
        <v>549</v>
      </c>
      <c r="G349">
        <v>145897</v>
      </c>
      <c r="H349" t="s">
        <v>550</v>
      </c>
      <c r="J349" t="s">
        <v>551</v>
      </c>
      <c r="K349" t="s">
        <v>552</v>
      </c>
      <c r="L349" t="s">
        <v>553</v>
      </c>
      <c r="M349" t="s">
        <v>82</v>
      </c>
      <c r="N349" t="s">
        <v>46</v>
      </c>
      <c r="P349">
        <v>13462</v>
      </c>
      <c r="Q349" t="s">
        <v>554</v>
      </c>
      <c r="R349">
        <v>21175</v>
      </c>
      <c r="S349" t="s">
        <v>555</v>
      </c>
      <c r="T349" t="s">
        <v>556</v>
      </c>
      <c r="U349">
        <v>2</v>
      </c>
      <c r="V349" t="s">
        <v>557</v>
      </c>
      <c r="W349" t="s">
        <v>558</v>
      </c>
      <c r="X349" t="s">
        <v>559</v>
      </c>
      <c r="Y349">
        <v>153493</v>
      </c>
      <c r="Z349" t="s">
        <v>59</v>
      </c>
      <c r="AB349" t="s">
        <v>456</v>
      </c>
      <c r="AC349" t="s">
        <v>56</v>
      </c>
      <c r="AD349" t="s">
        <v>257</v>
      </c>
      <c r="AE349" s="4">
        <v>0.41899999999999998</v>
      </c>
      <c r="AF349" t="s">
        <v>56</v>
      </c>
      <c r="AJ349">
        <v>0</v>
      </c>
    </row>
    <row r="350" spans="1:36" x14ac:dyDescent="0.2">
      <c r="A350">
        <v>5594</v>
      </c>
      <c r="B350" t="s">
        <v>547</v>
      </c>
      <c r="C350" t="s">
        <v>548</v>
      </c>
      <c r="D350" t="s">
        <v>39</v>
      </c>
      <c r="E350">
        <v>62799</v>
      </c>
      <c r="F350" t="s">
        <v>549</v>
      </c>
      <c r="G350">
        <v>145897</v>
      </c>
      <c r="H350" t="s">
        <v>550</v>
      </c>
      <c r="J350" t="s">
        <v>551</v>
      </c>
      <c r="K350" t="s">
        <v>552</v>
      </c>
      <c r="L350" t="s">
        <v>553</v>
      </c>
      <c r="M350" t="s">
        <v>82</v>
      </c>
      <c r="N350" t="s">
        <v>46</v>
      </c>
      <c r="P350">
        <v>13462</v>
      </c>
      <c r="Q350" t="s">
        <v>554</v>
      </c>
      <c r="R350">
        <v>21175</v>
      </c>
      <c r="S350" t="s">
        <v>555</v>
      </c>
      <c r="T350" t="s">
        <v>556</v>
      </c>
      <c r="U350">
        <v>2</v>
      </c>
      <c r="V350" t="s">
        <v>557</v>
      </c>
      <c r="W350" t="s">
        <v>558</v>
      </c>
      <c r="X350" t="s">
        <v>559</v>
      </c>
      <c r="Y350">
        <v>183386</v>
      </c>
      <c r="Z350" t="s">
        <v>64</v>
      </c>
      <c r="AA350" t="s">
        <v>66</v>
      </c>
      <c r="AB350" t="s">
        <v>560</v>
      </c>
      <c r="AC350" t="s">
        <v>56</v>
      </c>
      <c r="AD350" t="s">
        <v>257</v>
      </c>
      <c r="AE350" s="4">
        <v>0.32900000000000001</v>
      </c>
      <c r="AF350" t="s">
        <v>56</v>
      </c>
      <c r="AJ350">
        <v>0</v>
      </c>
    </row>
    <row r="351" spans="1:36" x14ac:dyDescent="0.2">
      <c r="A351">
        <v>5594</v>
      </c>
      <c r="B351" t="s">
        <v>547</v>
      </c>
      <c r="C351" t="s">
        <v>548</v>
      </c>
      <c r="D351" t="s">
        <v>39</v>
      </c>
      <c r="E351">
        <v>62799</v>
      </c>
      <c r="F351" t="s">
        <v>549</v>
      </c>
      <c r="G351">
        <v>145897</v>
      </c>
      <c r="H351" t="s">
        <v>550</v>
      </c>
      <c r="J351" t="s">
        <v>551</v>
      </c>
      <c r="K351" t="s">
        <v>552</v>
      </c>
      <c r="L351" t="s">
        <v>553</v>
      </c>
      <c r="M351" t="s">
        <v>82</v>
      </c>
      <c r="N351" t="s">
        <v>46</v>
      </c>
      <c r="P351">
        <v>13462</v>
      </c>
      <c r="Q351" t="s">
        <v>554</v>
      </c>
      <c r="R351">
        <v>21175</v>
      </c>
      <c r="S351" t="s">
        <v>555</v>
      </c>
      <c r="T351" t="s">
        <v>556</v>
      </c>
      <c r="U351">
        <v>2</v>
      </c>
      <c r="V351" t="s">
        <v>557</v>
      </c>
      <c r="W351" t="s">
        <v>558</v>
      </c>
      <c r="X351" t="s">
        <v>559</v>
      </c>
      <c r="Y351">
        <v>177628</v>
      </c>
      <c r="Z351" t="s">
        <v>1190</v>
      </c>
      <c r="AB351" t="s">
        <v>561</v>
      </c>
      <c r="AC351" t="s">
        <v>58</v>
      </c>
      <c r="AD351" t="s">
        <v>257</v>
      </c>
      <c r="AE351" s="4">
        <v>0.34</v>
      </c>
      <c r="AF351" t="s">
        <v>56</v>
      </c>
      <c r="AJ351">
        <v>0</v>
      </c>
    </row>
    <row r="352" spans="1:36" x14ac:dyDescent="0.2">
      <c r="A352">
        <v>5594</v>
      </c>
      <c r="B352" t="s">
        <v>547</v>
      </c>
      <c r="C352" t="s">
        <v>548</v>
      </c>
      <c r="D352" t="s">
        <v>39</v>
      </c>
      <c r="E352">
        <v>62799</v>
      </c>
      <c r="F352" t="s">
        <v>549</v>
      </c>
      <c r="G352">
        <v>145897</v>
      </c>
      <c r="H352" t="s">
        <v>550</v>
      </c>
      <c r="J352" t="s">
        <v>551</v>
      </c>
      <c r="K352" t="s">
        <v>552</v>
      </c>
      <c r="L352" t="s">
        <v>553</v>
      </c>
      <c r="M352" t="s">
        <v>82</v>
      </c>
      <c r="N352" t="s">
        <v>46</v>
      </c>
      <c r="P352">
        <v>13462</v>
      </c>
      <c r="Q352" t="s">
        <v>554</v>
      </c>
      <c r="R352">
        <v>21175</v>
      </c>
      <c r="S352" t="s">
        <v>555</v>
      </c>
      <c r="T352" t="s">
        <v>556</v>
      </c>
      <c r="U352">
        <v>2</v>
      </c>
      <c r="V352" t="s">
        <v>557</v>
      </c>
      <c r="W352" t="s">
        <v>558</v>
      </c>
      <c r="X352" t="s">
        <v>559</v>
      </c>
      <c r="Y352">
        <v>210008</v>
      </c>
      <c r="Z352" t="s">
        <v>61</v>
      </c>
      <c r="AA352" t="s">
        <v>54</v>
      </c>
      <c r="AB352" t="s">
        <v>562</v>
      </c>
      <c r="AC352" t="s">
        <v>58</v>
      </c>
      <c r="AD352" t="s">
        <v>257</v>
      </c>
      <c r="AE352" s="4">
        <v>0.31</v>
      </c>
      <c r="AF352" t="s">
        <v>56</v>
      </c>
      <c r="AJ352">
        <v>0</v>
      </c>
    </row>
    <row r="353" spans="1:36" x14ac:dyDescent="0.2">
      <c r="A353">
        <v>5594</v>
      </c>
      <c r="B353" t="s">
        <v>547</v>
      </c>
      <c r="C353" t="s">
        <v>548</v>
      </c>
      <c r="D353" t="s">
        <v>39</v>
      </c>
      <c r="E353">
        <v>62799</v>
      </c>
      <c r="F353" t="s">
        <v>549</v>
      </c>
      <c r="G353">
        <v>145897</v>
      </c>
      <c r="H353" t="s">
        <v>550</v>
      </c>
      <c r="J353" t="s">
        <v>551</v>
      </c>
      <c r="K353" t="s">
        <v>552</v>
      </c>
      <c r="L353" t="s">
        <v>553</v>
      </c>
      <c r="M353" t="s">
        <v>82</v>
      </c>
      <c r="N353" t="s">
        <v>46</v>
      </c>
      <c r="P353">
        <v>13462</v>
      </c>
      <c r="Q353" t="s">
        <v>554</v>
      </c>
      <c r="R353">
        <v>21175</v>
      </c>
      <c r="S353" t="s">
        <v>555</v>
      </c>
      <c r="T353" t="s">
        <v>556</v>
      </c>
      <c r="U353">
        <v>2</v>
      </c>
      <c r="V353" t="s">
        <v>557</v>
      </c>
      <c r="W353" t="s">
        <v>558</v>
      </c>
      <c r="X353" t="s">
        <v>559</v>
      </c>
      <c r="Y353">
        <v>145897</v>
      </c>
      <c r="Z353" t="s">
        <v>550</v>
      </c>
      <c r="AB353" t="s">
        <v>551</v>
      </c>
      <c r="AC353" t="s">
        <v>56</v>
      </c>
      <c r="AD353" t="s">
        <v>257</v>
      </c>
      <c r="AE353" s="4">
        <v>0.245</v>
      </c>
      <c r="AF353" t="s">
        <v>56</v>
      </c>
      <c r="AJ353">
        <v>0</v>
      </c>
    </row>
    <row r="354" spans="1:36" x14ac:dyDescent="0.2">
      <c r="A354">
        <v>5594</v>
      </c>
      <c r="B354" t="s">
        <v>547</v>
      </c>
      <c r="C354" t="s">
        <v>548</v>
      </c>
      <c r="D354" t="s">
        <v>39</v>
      </c>
      <c r="E354">
        <v>62800</v>
      </c>
      <c r="F354" t="s">
        <v>563</v>
      </c>
      <c r="G354">
        <v>210008</v>
      </c>
      <c r="H354" t="s">
        <v>61</v>
      </c>
      <c r="I354" t="s">
        <v>54</v>
      </c>
      <c r="J354" t="s">
        <v>562</v>
      </c>
      <c r="K354" t="s">
        <v>564</v>
      </c>
      <c r="L354" t="s">
        <v>565</v>
      </c>
      <c r="M354" t="s">
        <v>45</v>
      </c>
      <c r="N354" t="s">
        <v>46</v>
      </c>
      <c r="P354">
        <v>13462</v>
      </c>
      <c r="Q354" t="s">
        <v>554</v>
      </c>
      <c r="R354">
        <v>21175</v>
      </c>
      <c r="S354" t="s">
        <v>555</v>
      </c>
      <c r="T354" t="s">
        <v>556</v>
      </c>
      <c r="U354">
        <v>2</v>
      </c>
      <c r="V354" t="s">
        <v>557</v>
      </c>
      <c r="W354" t="s">
        <v>558</v>
      </c>
      <c r="X354" t="s">
        <v>559</v>
      </c>
      <c r="Y354">
        <v>183386</v>
      </c>
      <c r="Z354" t="s">
        <v>64</v>
      </c>
      <c r="AA354" t="s">
        <v>66</v>
      </c>
      <c r="AB354" t="s">
        <v>560</v>
      </c>
      <c r="AC354" t="s">
        <v>58</v>
      </c>
      <c r="AD354" t="s">
        <v>257</v>
      </c>
      <c r="AE354" s="4">
        <v>0.32900000000000001</v>
      </c>
      <c r="AF354" t="s">
        <v>56</v>
      </c>
      <c r="AJ354">
        <v>0</v>
      </c>
    </row>
    <row r="355" spans="1:36" x14ac:dyDescent="0.2">
      <c r="A355">
        <v>5594</v>
      </c>
      <c r="B355" t="s">
        <v>547</v>
      </c>
      <c r="C355" t="s">
        <v>548</v>
      </c>
      <c r="D355" t="s">
        <v>39</v>
      </c>
      <c r="E355">
        <v>62800</v>
      </c>
      <c r="F355" t="s">
        <v>563</v>
      </c>
      <c r="G355">
        <v>210008</v>
      </c>
      <c r="H355" t="s">
        <v>61</v>
      </c>
      <c r="I355" t="s">
        <v>54</v>
      </c>
      <c r="J355" t="s">
        <v>562</v>
      </c>
      <c r="K355" t="s">
        <v>564</v>
      </c>
      <c r="L355" t="s">
        <v>565</v>
      </c>
      <c r="M355" t="s">
        <v>45</v>
      </c>
      <c r="N355" t="s">
        <v>46</v>
      </c>
      <c r="P355">
        <v>13462</v>
      </c>
      <c r="Q355" t="s">
        <v>554</v>
      </c>
      <c r="R355">
        <v>21175</v>
      </c>
      <c r="S355" t="s">
        <v>555</v>
      </c>
      <c r="T355" t="s">
        <v>556</v>
      </c>
      <c r="U355">
        <v>2</v>
      </c>
      <c r="V355" t="s">
        <v>557</v>
      </c>
      <c r="W355" t="s">
        <v>558</v>
      </c>
      <c r="X355" t="s">
        <v>559</v>
      </c>
      <c r="Y355">
        <v>183387</v>
      </c>
      <c r="Z355" t="s">
        <v>132</v>
      </c>
      <c r="AB355" t="s">
        <v>566</v>
      </c>
      <c r="AC355" t="s">
        <v>56</v>
      </c>
      <c r="AD355" t="s">
        <v>257</v>
      </c>
      <c r="AE355" s="4">
        <v>0.318</v>
      </c>
      <c r="AF355" t="s">
        <v>56</v>
      </c>
      <c r="AJ355">
        <v>0</v>
      </c>
    </row>
    <row r="356" spans="1:36" x14ac:dyDescent="0.2">
      <c r="A356">
        <v>5594</v>
      </c>
      <c r="B356" t="s">
        <v>547</v>
      </c>
      <c r="C356" t="s">
        <v>548</v>
      </c>
      <c r="D356" t="s">
        <v>39</v>
      </c>
      <c r="E356">
        <v>62800</v>
      </c>
      <c r="F356" t="s">
        <v>563</v>
      </c>
      <c r="G356">
        <v>210008</v>
      </c>
      <c r="H356" t="s">
        <v>61</v>
      </c>
      <c r="I356" t="s">
        <v>54</v>
      </c>
      <c r="J356" t="s">
        <v>562</v>
      </c>
      <c r="K356" t="s">
        <v>564</v>
      </c>
      <c r="L356" t="s">
        <v>565</v>
      </c>
      <c r="M356" t="s">
        <v>45</v>
      </c>
      <c r="N356" t="s">
        <v>46</v>
      </c>
      <c r="P356">
        <v>13462</v>
      </c>
      <c r="Q356" t="s">
        <v>554</v>
      </c>
      <c r="R356">
        <v>21175</v>
      </c>
      <c r="S356" t="s">
        <v>555</v>
      </c>
      <c r="T356" t="s">
        <v>556</v>
      </c>
      <c r="U356">
        <v>2</v>
      </c>
      <c r="V356" t="s">
        <v>557</v>
      </c>
      <c r="W356" t="s">
        <v>558</v>
      </c>
      <c r="X356" t="s">
        <v>559</v>
      </c>
      <c r="Y356">
        <v>264041</v>
      </c>
      <c r="Z356" t="s">
        <v>567</v>
      </c>
      <c r="AA356" t="s">
        <v>166</v>
      </c>
      <c r="AB356" t="s">
        <v>568</v>
      </c>
      <c r="AC356" t="s">
        <v>56</v>
      </c>
      <c r="AD356" t="s">
        <v>257</v>
      </c>
      <c r="AE356" s="4">
        <v>0.33700000000000002</v>
      </c>
      <c r="AF356" t="s">
        <v>56</v>
      </c>
      <c r="AJ356">
        <v>0</v>
      </c>
    </row>
    <row r="357" spans="1:36" x14ac:dyDescent="0.2">
      <c r="A357">
        <v>5594</v>
      </c>
      <c r="B357" t="s">
        <v>547</v>
      </c>
      <c r="C357" t="s">
        <v>548</v>
      </c>
      <c r="D357" t="s">
        <v>39</v>
      </c>
      <c r="E357">
        <v>62800</v>
      </c>
      <c r="F357" t="s">
        <v>563</v>
      </c>
      <c r="G357">
        <v>210008</v>
      </c>
      <c r="H357" t="s">
        <v>61</v>
      </c>
      <c r="I357" t="s">
        <v>54</v>
      </c>
      <c r="J357" t="s">
        <v>562</v>
      </c>
      <c r="K357" t="s">
        <v>564</v>
      </c>
      <c r="L357" t="s">
        <v>565</v>
      </c>
      <c r="M357" t="s">
        <v>45</v>
      </c>
      <c r="N357" t="s">
        <v>46</v>
      </c>
      <c r="P357">
        <v>13462</v>
      </c>
      <c r="Q357" t="s">
        <v>554</v>
      </c>
      <c r="R357">
        <v>21175</v>
      </c>
      <c r="S357" t="s">
        <v>555</v>
      </c>
      <c r="T357" t="s">
        <v>556</v>
      </c>
      <c r="U357">
        <v>2</v>
      </c>
      <c r="V357" t="s">
        <v>557</v>
      </c>
      <c r="W357" t="s">
        <v>558</v>
      </c>
      <c r="X357" t="s">
        <v>559</v>
      </c>
      <c r="Y357">
        <v>210008</v>
      </c>
      <c r="Z357" t="s">
        <v>61</v>
      </c>
      <c r="AA357" t="s">
        <v>54</v>
      </c>
      <c r="AB357" t="s">
        <v>562</v>
      </c>
      <c r="AC357" t="s">
        <v>56</v>
      </c>
      <c r="AD357" t="s">
        <v>257</v>
      </c>
      <c r="AE357" s="4">
        <v>0.31</v>
      </c>
      <c r="AF357" t="s">
        <v>56</v>
      </c>
      <c r="AJ357">
        <v>0</v>
      </c>
    </row>
    <row r="358" spans="1:36" x14ac:dyDescent="0.2">
      <c r="A358">
        <v>5594</v>
      </c>
      <c r="B358" t="s">
        <v>547</v>
      </c>
      <c r="C358" t="s">
        <v>548</v>
      </c>
      <c r="D358" t="s">
        <v>39</v>
      </c>
      <c r="E358">
        <v>62800</v>
      </c>
      <c r="F358" t="s">
        <v>563</v>
      </c>
      <c r="G358">
        <v>210008</v>
      </c>
      <c r="H358" t="s">
        <v>61</v>
      </c>
      <c r="I358" t="s">
        <v>54</v>
      </c>
      <c r="J358" t="s">
        <v>562</v>
      </c>
      <c r="K358" t="s">
        <v>564</v>
      </c>
      <c r="L358" t="s">
        <v>565</v>
      </c>
      <c r="M358" t="s">
        <v>45</v>
      </c>
      <c r="N358" t="s">
        <v>46</v>
      </c>
      <c r="P358">
        <v>13462</v>
      </c>
      <c r="Q358" t="s">
        <v>554</v>
      </c>
      <c r="R358">
        <v>21175</v>
      </c>
      <c r="S358" t="s">
        <v>555</v>
      </c>
      <c r="T358" t="s">
        <v>556</v>
      </c>
      <c r="U358">
        <v>2</v>
      </c>
      <c r="V358" t="s">
        <v>557</v>
      </c>
      <c r="W358" t="s">
        <v>558</v>
      </c>
      <c r="X358" t="s">
        <v>559</v>
      </c>
      <c r="Y358">
        <v>145897</v>
      </c>
      <c r="Z358" t="s">
        <v>550</v>
      </c>
      <c r="AB358" t="s">
        <v>551</v>
      </c>
      <c r="AC358" t="s">
        <v>58</v>
      </c>
      <c r="AD358" t="s">
        <v>257</v>
      </c>
      <c r="AE358" s="4">
        <v>0.245</v>
      </c>
      <c r="AF358" t="s">
        <v>56</v>
      </c>
      <c r="AJ358">
        <v>0</v>
      </c>
    </row>
    <row r="359" spans="1:36" x14ac:dyDescent="0.2">
      <c r="A359">
        <v>5594</v>
      </c>
      <c r="B359" t="s">
        <v>547</v>
      </c>
      <c r="C359" t="s">
        <v>548</v>
      </c>
      <c r="D359" t="s">
        <v>39</v>
      </c>
      <c r="E359">
        <v>62800</v>
      </c>
      <c r="F359" t="s">
        <v>563</v>
      </c>
      <c r="G359">
        <v>210008</v>
      </c>
      <c r="H359" t="s">
        <v>61</v>
      </c>
      <c r="I359" t="s">
        <v>54</v>
      </c>
      <c r="J359" t="s">
        <v>562</v>
      </c>
      <c r="K359" t="s">
        <v>564</v>
      </c>
      <c r="L359" t="s">
        <v>565</v>
      </c>
      <c r="M359" t="s">
        <v>45</v>
      </c>
      <c r="N359" t="s">
        <v>46</v>
      </c>
      <c r="P359">
        <v>13462</v>
      </c>
      <c r="Q359" t="s">
        <v>554</v>
      </c>
      <c r="R359">
        <v>21175</v>
      </c>
      <c r="S359" t="s">
        <v>555</v>
      </c>
      <c r="T359" t="s">
        <v>556</v>
      </c>
      <c r="U359">
        <v>2</v>
      </c>
      <c r="V359" t="s">
        <v>557</v>
      </c>
      <c r="W359" t="s">
        <v>558</v>
      </c>
      <c r="X359" t="s">
        <v>559</v>
      </c>
      <c r="Y359">
        <v>219938</v>
      </c>
      <c r="Z359" t="s">
        <v>132</v>
      </c>
      <c r="AB359" t="s">
        <v>569</v>
      </c>
      <c r="AC359" t="s">
        <v>58</v>
      </c>
      <c r="AD359" t="s">
        <v>257</v>
      </c>
      <c r="AE359" s="4">
        <v>0.23400000000000001</v>
      </c>
      <c r="AF359" t="s">
        <v>56</v>
      </c>
      <c r="AJ359">
        <v>0</v>
      </c>
    </row>
    <row r="360" spans="1:36" x14ac:dyDescent="0.2">
      <c r="A360">
        <v>5594</v>
      </c>
      <c r="B360" t="s">
        <v>547</v>
      </c>
      <c r="C360" t="s">
        <v>548</v>
      </c>
      <c r="D360" t="s">
        <v>39</v>
      </c>
      <c r="E360">
        <v>62800</v>
      </c>
      <c r="F360" t="s">
        <v>563</v>
      </c>
      <c r="G360">
        <v>210008</v>
      </c>
      <c r="H360" t="s">
        <v>61</v>
      </c>
      <c r="I360" t="s">
        <v>54</v>
      </c>
      <c r="J360" t="s">
        <v>562</v>
      </c>
      <c r="K360" t="s">
        <v>564</v>
      </c>
      <c r="L360" t="s">
        <v>565</v>
      </c>
      <c r="M360" t="s">
        <v>45</v>
      </c>
      <c r="N360" t="s">
        <v>46</v>
      </c>
      <c r="P360">
        <v>13462</v>
      </c>
      <c r="Q360" t="s">
        <v>554</v>
      </c>
      <c r="R360">
        <v>21175</v>
      </c>
      <c r="S360" t="s">
        <v>555</v>
      </c>
      <c r="T360" t="s">
        <v>556</v>
      </c>
      <c r="U360">
        <v>2</v>
      </c>
      <c r="V360" t="s">
        <v>557</v>
      </c>
      <c r="W360" t="s">
        <v>558</v>
      </c>
      <c r="X360" t="s">
        <v>559</v>
      </c>
      <c r="Y360">
        <v>277603</v>
      </c>
      <c r="Z360" t="s">
        <v>73</v>
      </c>
      <c r="AA360" t="s">
        <v>137</v>
      </c>
      <c r="AB360" t="s">
        <v>570</v>
      </c>
      <c r="AC360" t="s">
        <v>56</v>
      </c>
      <c r="AD360" t="s">
        <v>257</v>
      </c>
      <c r="AE360" s="4">
        <v>0.6</v>
      </c>
      <c r="AF360" t="s">
        <v>58</v>
      </c>
      <c r="AJ360">
        <v>0</v>
      </c>
    </row>
    <row r="361" spans="1:36" x14ac:dyDescent="0.2">
      <c r="A361">
        <v>5592</v>
      </c>
      <c r="B361" t="s">
        <v>1225</v>
      </c>
      <c r="C361" t="s">
        <v>38</v>
      </c>
      <c r="D361" t="s">
        <v>39</v>
      </c>
      <c r="E361">
        <v>62702</v>
      </c>
      <c r="F361" t="s">
        <v>179</v>
      </c>
      <c r="G361">
        <v>151705</v>
      </c>
      <c r="H361" t="s">
        <v>180</v>
      </c>
      <c r="J361" t="s">
        <v>181</v>
      </c>
      <c r="K361" t="s">
        <v>182</v>
      </c>
      <c r="L361" t="s">
        <v>183</v>
      </c>
      <c r="M361" t="s">
        <v>82</v>
      </c>
      <c r="N361" t="s">
        <v>46</v>
      </c>
      <c r="P361">
        <v>915469</v>
      </c>
      <c r="Q361" t="s">
        <v>184</v>
      </c>
      <c r="R361">
        <v>23357</v>
      </c>
      <c r="S361" t="s">
        <v>185</v>
      </c>
      <c r="T361" t="s">
        <v>186</v>
      </c>
      <c r="U361" t="s">
        <v>187</v>
      </c>
      <c r="V361" t="s">
        <v>188</v>
      </c>
      <c r="W361" t="s">
        <v>51</v>
      </c>
      <c r="X361" t="s">
        <v>189</v>
      </c>
      <c r="Y361">
        <v>162655</v>
      </c>
      <c r="Z361" t="s">
        <v>87</v>
      </c>
      <c r="AB361" t="s">
        <v>190</v>
      </c>
      <c r="AC361" t="s">
        <v>56</v>
      </c>
      <c r="AD361" t="s">
        <v>57</v>
      </c>
      <c r="AE361" s="4">
        <v>0.26900000000000002</v>
      </c>
      <c r="AF361" t="s">
        <v>56</v>
      </c>
      <c r="AJ361">
        <v>0</v>
      </c>
    </row>
    <row r="362" spans="1:36" x14ac:dyDescent="0.2">
      <c r="A362">
        <v>5592</v>
      </c>
      <c r="B362" t="s">
        <v>1225</v>
      </c>
      <c r="C362" t="s">
        <v>38</v>
      </c>
      <c r="D362" t="s">
        <v>39</v>
      </c>
      <c r="E362">
        <v>62702</v>
      </c>
      <c r="F362" t="s">
        <v>179</v>
      </c>
      <c r="G362">
        <v>151705</v>
      </c>
      <c r="H362" t="s">
        <v>180</v>
      </c>
      <c r="J362" t="s">
        <v>181</v>
      </c>
      <c r="K362" t="s">
        <v>182</v>
      </c>
      <c r="L362" t="s">
        <v>183</v>
      </c>
      <c r="M362" t="s">
        <v>82</v>
      </c>
      <c r="N362" t="s">
        <v>46</v>
      </c>
      <c r="P362">
        <v>915469</v>
      </c>
      <c r="Q362" t="s">
        <v>184</v>
      </c>
      <c r="R362">
        <v>23357</v>
      </c>
      <c r="S362" t="s">
        <v>185</v>
      </c>
      <c r="T362" t="s">
        <v>186</v>
      </c>
      <c r="U362" t="s">
        <v>187</v>
      </c>
      <c r="V362" t="s">
        <v>188</v>
      </c>
      <c r="W362" t="s">
        <v>51</v>
      </c>
      <c r="X362" t="s">
        <v>189</v>
      </c>
      <c r="Y362">
        <v>151705</v>
      </c>
      <c r="Z362" t="s">
        <v>180</v>
      </c>
      <c r="AB362" t="s">
        <v>181</v>
      </c>
      <c r="AC362" t="s">
        <v>56</v>
      </c>
      <c r="AD362" t="s">
        <v>57</v>
      </c>
      <c r="AE362" s="4">
        <v>0.26900000000000002</v>
      </c>
      <c r="AF362" t="s">
        <v>56</v>
      </c>
      <c r="AJ362">
        <v>0</v>
      </c>
    </row>
    <row r="363" spans="1:36" x14ac:dyDescent="0.2">
      <c r="A363">
        <v>5592</v>
      </c>
      <c r="B363" t="s">
        <v>1225</v>
      </c>
      <c r="C363" t="s">
        <v>38</v>
      </c>
      <c r="D363" t="s">
        <v>39</v>
      </c>
      <c r="E363">
        <v>62702</v>
      </c>
      <c r="F363" t="s">
        <v>179</v>
      </c>
      <c r="G363">
        <v>151705</v>
      </c>
      <c r="H363" t="s">
        <v>180</v>
      </c>
      <c r="J363" t="s">
        <v>181</v>
      </c>
      <c r="K363" t="s">
        <v>182</v>
      </c>
      <c r="L363" t="s">
        <v>183</v>
      </c>
      <c r="M363" t="s">
        <v>82</v>
      </c>
      <c r="N363" t="s">
        <v>46</v>
      </c>
      <c r="P363">
        <v>915469</v>
      </c>
      <c r="Q363" t="s">
        <v>184</v>
      </c>
      <c r="R363">
        <v>23357</v>
      </c>
      <c r="S363" t="s">
        <v>185</v>
      </c>
      <c r="T363" t="s">
        <v>186</v>
      </c>
      <c r="U363" t="s">
        <v>187</v>
      </c>
      <c r="V363" t="s">
        <v>188</v>
      </c>
      <c r="W363" t="s">
        <v>51</v>
      </c>
      <c r="X363" t="s">
        <v>189</v>
      </c>
      <c r="Y363">
        <v>225699</v>
      </c>
      <c r="Z363" t="s">
        <v>173</v>
      </c>
      <c r="AB363" t="s">
        <v>191</v>
      </c>
      <c r="AC363" t="s">
        <v>56</v>
      </c>
      <c r="AD363" t="s">
        <v>57</v>
      </c>
      <c r="AE363" s="4">
        <v>0.27400000000000002</v>
      </c>
      <c r="AF363" t="s">
        <v>56</v>
      </c>
      <c r="AJ363">
        <v>0</v>
      </c>
    </row>
    <row r="364" spans="1:36" x14ac:dyDescent="0.2">
      <c r="A364">
        <v>5592</v>
      </c>
      <c r="B364" t="s">
        <v>1225</v>
      </c>
      <c r="C364" t="s">
        <v>38</v>
      </c>
      <c r="D364" t="s">
        <v>39</v>
      </c>
      <c r="E364">
        <v>62702</v>
      </c>
      <c r="F364" t="s">
        <v>179</v>
      </c>
      <c r="G364">
        <v>151705</v>
      </c>
      <c r="H364" t="s">
        <v>180</v>
      </c>
      <c r="J364" t="s">
        <v>181</v>
      </c>
      <c r="K364" t="s">
        <v>182</v>
      </c>
      <c r="L364" t="s">
        <v>183</v>
      </c>
      <c r="M364" t="s">
        <v>82</v>
      </c>
      <c r="N364" t="s">
        <v>46</v>
      </c>
      <c r="P364">
        <v>915469</v>
      </c>
      <c r="Q364" t="s">
        <v>184</v>
      </c>
      <c r="R364">
        <v>23357</v>
      </c>
      <c r="S364" t="s">
        <v>185</v>
      </c>
      <c r="T364" t="s">
        <v>186</v>
      </c>
      <c r="U364" t="s">
        <v>187</v>
      </c>
      <c r="V364" t="s">
        <v>188</v>
      </c>
      <c r="W364" t="s">
        <v>51</v>
      </c>
      <c r="X364" t="s">
        <v>189</v>
      </c>
      <c r="Y364">
        <v>155079</v>
      </c>
      <c r="Z364" t="s">
        <v>132</v>
      </c>
      <c r="AA364" t="s">
        <v>66</v>
      </c>
      <c r="AB364" t="s">
        <v>192</v>
      </c>
      <c r="AC364" t="s">
        <v>56</v>
      </c>
      <c r="AD364" t="s">
        <v>57</v>
      </c>
      <c r="AE364" s="4">
        <v>0.32800000000000001</v>
      </c>
      <c r="AF364" t="s">
        <v>56</v>
      </c>
      <c r="AJ364">
        <v>0</v>
      </c>
    </row>
    <row r="365" spans="1:36" x14ac:dyDescent="0.2">
      <c r="A365">
        <v>5592</v>
      </c>
      <c r="B365" t="s">
        <v>1225</v>
      </c>
      <c r="C365" t="s">
        <v>38</v>
      </c>
      <c r="D365" t="s">
        <v>39</v>
      </c>
      <c r="E365">
        <v>62702</v>
      </c>
      <c r="F365" t="s">
        <v>179</v>
      </c>
      <c r="G365">
        <v>151705</v>
      </c>
      <c r="H365" t="s">
        <v>180</v>
      </c>
      <c r="J365" t="s">
        <v>181</v>
      </c>
      <c r="K365" t="s">
        <v>182</v>
      </c>
      <c r="L365" t="s">
        <v>183</v>
      </c>
      <c r="M365" t="s">
        <v>82</v>
      </c>
      <c r="N365" t="s">
        <v>46</v>
      </c>
      <c r="P365">
        <v>915469</v>
      </c>
      <c r="Q365" t="s">
        <v>184</v>
      </c>
      <c r="R365">
        <v>23357</v>
      </c>
      <c r="S365" t="s">
        <v>185</v>
      </c>
      <c r="T365" t="s">
        <v>186</v>
      </c>
      <c r="U365" t="s">
        <v>187</v>
      </c>
      <c r="V365" t="s">
        <v>188</v>
      </c>
      <c r="W365" t="s">
        <v>51</v>
      </c>
      <c r="X365" t="s">
        <v>189</v>
      </c>
      <c r="Y365">
        <v>177950</v>
      </c>
      <c r="Z365" t="s">
        <v>193</v>
      </c>
      <c r="AB365" t="s">
        <v>194</v>
      </c>
      <c r="AC365" t="s">
        <v>56</v>
      </c>
      <c r="AD365" t="s">
        <v>57</v>
      </c>
      <c r="AE365" s="4">
        <v>0.26200000000000001</v>
      </c>
      <c r="AF365" t="s">
        <v>56</v>
      </c>
      <c r="AJ365">
        <v>0</v>
      </c>
    </row>
    <row r="366" spans="1:36" x14ac:dyDescent="0.2">
      <c r="A366">
        <v>5595</v>
      </c>
      <c r="B366" s="3" t="s">
        <v>757</v>
      </c>
      <c r="C366" t="s">
        <v>758</v>
      </c>
      <c r="D366" t="s">
        <v>39</v>
      </c>
      <c r="E366">
        <v>63027</v>
      </c>
      <c r="F366" t="s">
        <v>797</v>
      </c>
      <c r="G366">
        <v>151705</v>
      </c>
      <c r="H366" t="s">
        <v>180</v>
      </c>
      <c r="J366" t="s">
        <v>181</v>
      </c>
      <c r="K366" t="s">
        <v>182</v>
      </c>
      <c r="L366" t="s">
        <v>183</v>
      </c>
      <c r="M366" t="s">
        <v>124</v>
      </c>
      <c r="N366" t="s">
        <v>46</v>
      </c>
      <c r="O366" t="s">
        <v>255</v>
      </c>
      <c r="P366">
        <v>915469</v>
      </c>
      <c r="Q366" t="s">
        <v>184</v>
      </c>
      <c r="R366">
        <v>23357</v>
      </c>
      <c r="S366" t="s">
        <v>185</v>
      </c>
      <c r="T366" t="s">
        <v>186</v>
      </c>
      <c r="U366" t="s">
        <v>187</v>
      </c>
      <c r="V366" t="s">
        <v>188</v>
      </c>
      <c r="W366" t="s">
        <v>51</v>
      </c>
      <c r="X366" t="s">
        <v>189</v>
      </c>
      <c r="Y366">
        <v>155079</v>
      </c>
      <c r="Z366" t="s">
        <v>132</v>
      </c>
      <c r="AA366" t="s">
        <v>66</v>
      </c>
      <c r="AB366" t="s">
        <v>192</v>
      </c>
      <c r="AC366" t="s">
        <v>56</v>
      </c>
      <c r="AD366" t="s">
        <v>762</v>
      </c>
      <c r="AE366" s="4">
        <v>1.2729999999999999</v>
      </c>
      <c r="AF366" t="s">
        <v>56</v>
      </c>
      <c r="AH366" t="s">
        <v>221</v>
      </c>
      <c r="AI366" t="s">
        <v>221</v>
      </c>
      <c r="AJ366">
        <v>0</v>
      </c>
    </row>
    <row r="367" spans="1:36" x14ac:dyDescent="0.2">
      <c r="A367">
        <v>5595</v>
      </c>
      <c r="B367" t="s">
        <v>757</v>
      </c>
      <c r="C367" t="s">
        <v>758</v>
      </c>
      <c r="D367" t="s">
        <v>39</v>
      </c>
      <c r="E367">
        <v>63027</v>
      </c>
      <c r="F367" t="s">
        <v>797</v>
      </c>
      <c r="G367">
        <v>151705</v>
      </c>
      <c r="H367" t="s">
        <v>180</v>
      </c>
      <c r="J367" t="s">
        <v>181</v>
      </c>
      <c r="K367" t="s">
        <v>182</v>
      </c>
      <c r="L367" t="s">
        <v>183</v>
      </c>
      <c r="M367" t="s">
        <v>124</v>
      </c>
      <c r="N367" t="s">
        <v>46</v>
      </c>
      <c r="O367" t="s">
        <v>255</v>
      </c>
      <c r="P367">
        <v>915469</v>
      </c>
      <c r="Q367" t="s">
        <v>184</v>
      </c>
      <c r="R367">
        <v>23357</v>
      </c>
      <c r="S367" t="s">
        <v>185</v>
      </c>
      <c r="T367" t="s">
        <v>186</v>
      </c>
      <c r="U367" t="s">
        <v>187</v>
      </c>
      <c r="V367" t="s">
        <v>188</v>
      </c>
      <c r="W367" t="s">
        <v>51</v>
      </c>
      <c r="X367" t="s">
        <v>189</v>
      </c>
      <c r="Y367">
        <v>162655</v>
      </c>
      <c r="Z367" t="s">
        <v>87</v>
      </c>
      <c r="AB367" t="s">
        <v>190</v>
      </c>
      <c r="AC367" t="s">
        <v>56</v>
      </c>
      <c r="AD367" t="s">
        <v>762</v>
      </c>
      <c r="AE367" s="4">
        <v>1.3180000000000001</v>
      </c>
      <c r="AF367" t="s">
        <v>56</v>
      </c>
      <c r="AH367" t="s">
        <v>221</v>
      </c>
      <c r="AI367" t="s">
        <v>221</v>
      </c>
      <c r="AJ367">
        <v>0</v>
      </c>
    </row>
    <row r="368" spans="1:36" x14ac:dyDescent="0.2">
      <c r="A368">
        <v>5595</v>
      </c>
      <c r="B368" t="s">
        <v>757</v>
      </c>
      <c r="C368" t="s">
        <v>758</v>
      </c>
      <c r="D368" t="s">
        <v>39</v>
      </c>
      <c r="E368">
        <v>63027</v>
      </c>
      <c r="F368" t="s">
        <v>797</v>
      </c>
      <c r="G368">
        <v>151705</v>
      </c>
      <c r="H368" t="s">
        <v>180</v>
      </c>
      <c r="J368" t="s">
        <v>181</v>
      </c>
      <c r="K368" t="s">
        <v>182</v>
      </c>
      <c r="L368" t="s">
        <v>183</v>
      </c>
      <c r="M368" t="s">
        <v>124</v>
      </c>
      <c r="N368" t="s">
        <v>46</v>
      </c>
      <c r="O368" t="s">
        <v>255</v>
      </c>
      <c r="P368">
        <v>915469</v>
      </c>
      <c r="Q368" t="s">
        <v>184</v>
      </c>
      <c r="R368">
        <v>23357</v>
      </c>
      <c r="S368" t="s">
        <v>185</v>
      </c>
      <c r="T368" t="s">
        <v>186</v>
      </c>
      <c r="U368" t="s">
        <v>187</v>
      </c>
      <c r="V368" t="s">
        <v>188</v>
      </c>
      <c r="W368" t="s">
        <v>51</v>
      </c>
      <c r="X368" t="s">
        <v>189</v>
      </c>
      <c r="Y368">
        <v>151705</v>
      </c>
      <c r="Z368" t="s">
        <v>180</v>
      </c>
      <c r="AB368" t="s">
        <v>181</v>
      </c>
      <c r="AC368" t="s">
        <v>56</v>
      </c>
      <c r="AD368" t="s">
        <v>762</v>
      </c>
      <c r="AE368" s="4">
        <v>1.1359999999999999</v>
      </c>
      <c r="AF368" t="s">
        <v>56</v>
      </c>
      <c r="AH368" t="s">
        <v>221</v>
      </c>
      <c r="AI368" t="s">
        <v>221</v>
      </c>
      <c r="AJ368">
        <v>0</v>
      </c>
    </row>
    <row r="369" spans="1:36" x14ac:dyDescent="0.2">
      <c r="A369">
        <v>5595</v>
      </c>
      <c r="B369" t="s">
        <v>757</v>
      </c>
      <c r="C369" t="s">
        <v>758</v>
      </c>
      <c r="D369" t="s">
        <v>39</v>
      </c>
      <c r="E369">
        <v>63027</v>
      </c>
      <c r="F369" t="s">
        <v>797</v>
      </c>
      <c r="G369">
        <v>151705</v>
      </c>
      <c r="H369" t="s">
        <v>180</v>
      </c>
      <c r="J369" t="s">
        <v>181</v>
      </c>
      <c r="K369" t="s">
        <v>182</v>
      </c>
      <c r="L369" t="s">
        <v>183</v>
      </c>
      <c r="M369" t="s">
        <v>124</v>
      </c>
      <c r="N369" t="s">
        <v>46</v>
      </c>
      <c r="O369" t="s">
        <v>255</v>
      </c>
      <c r="P369">
        <v>915469</v>
      </c>
      <c r="Q369" t="s">
        <v>184</v>
      </c>
      <c r="R369">
        <v>23357</v>
      </c>
      <c r="S369" t="s">
        <v>185</v>
      </c>
      <c r="T369" t="s">
        <v>186</v>
      </c>
      <c r="U369" t="s">
        <v>187</v>
      </c>
      <c r="V369" t="s">
        <v>188</v>
      </c>
      <c r="W369" t="s">
        <v>51</v>
      </c>
      <c r="X369" t="s">
        <v>189</v>
      </c>
      <c r="Y369">
        <v>225699</v>
      </c>
      <c r="Z369" t="s">
        <v>173</v>
      </c>
      <c r="AB369" t="s">
        <v>191</v>
      </c>
      <c r="AC369" t="s">
        <v>56</v>
      </c>
      <c r="AD369" t="s">
        <v>762</v>
      </c>
      <c r="AE369" s="4">
        <v>1.167</v>
      </c>
      <c r="AF369" t="s">
        <v>56</v>
      </c>
      <c r="AH369" t="s">
        <v>221</v>
      </c>
      <c r="AI369" t="s">
        <v>221</v>
      </c>
      <c r="AJ369">
        <v>0</v>
      </c>
    </row>
    <row r="370" spans="1:36" x14ac:dyDescent="0.2">
      <c r="A370">
        <v>5595</v>
      </c>
      <c r="B370" t="s">
        <v>757</v>
      </c>
      <c r="C370" t="s">
        <v>758</v>
      </c>
      <c r="D370" t="s">
        <v>39</v>
      </c>
      <c r="E370">
        <v>63027</v>
      </c>
      <c r="F370" t="s">
        <v>797</v>
      </c>
      <c r="G370">
        <v>151705</v>
      </c>
      <c r="H370" t="s">
        <v>180</v>
      </c>
      <c r="J370" t="s">
        <v>181</v>
      </c>
      <c r="K370" t="s">
        <v>182</v>
      </c>
      <c r="L370" t="s">
        <v>183</v>
      </c>
      <c r="M370" t="s">
        <v>124</v>
      </c>
      <c r="N370" t="s">
        <v>46</v>
      </c>
      <c r="O370" t="s">
        <v>255</v>
      </c>
      <c r="P370">
        <v>915469</v>
      </c>
      <c r="Q370" t="s">
        <v>184</v>
      </c>
      <c r="R370">
        <v>23357</v>
      </c>
      <c r="S370" t="s">
        <v>185</v>
      </c>
      <c r="T370" t="s">
        <v>186</v>
      </c>
      <c r="U370" t="s">
        <v>187</v>
      </c>
      <c r="V370" t="s">
        <v>188</v>
      </c>
      <c r="W370" t="s">
        <v>51</v>
      </c>
      <c r="X370" t="s">
        <v>189</v>
      </c>
      <c r="Y370">
        <v>177950</v>
      </c>
      <c r="Z370" t="s">
        <v>193</v>
      </c>
      <c r="AB370" t="s">
        <v>194</v>
      </c>
      <c r="AC370" t="s">
        <v>56</v>
      </c>
      <c r="AD370" t="s">
        <v>762</v>
      </c>
      <c r="AE370" s="4">
        <v>1.23</v>
      </c>
      <c r="AF370" t="s">
        <v>58</v>
      </c>
      <c r="AH370" t="s">
        <v>221</v>
      </c>
      <c r="AI370" t="s">
        <v>221</v>
      </c>
      <c r="AJ370">
        <v>0</v>
      </c>
    </row>
    <row r="371" spans="1:36" x14ac:dyDescent="0.2">
      <c r="A371">
        <v>5594</v>
      </c>
      <c r="B371" t="s">
        <v>547</v>
      </c>
      <c r="C371" t="s">
        <v>548</v>
      </c>
      <c r="D371" t="s">
        <v>39</v>
      </c>
      <c r="E371">
        <v>63056</v>
      </c>
      <c r="F371" t="s">
        <v>754</v>
      </c>
      <c r="G371">
        <v>225622</v>
      </c>
      <c r="H371" t="s">
        <v>752</v>
      </c>
      <c r="J371" t="s">
        <v>144</v>
      </c>
      <c r="K371" t="s">
        <v>755</v>
      </c>
      <c r="L371" t="s">
        <v>756</v>
      </c>
      <c r="M371" t="s">
        <v>82</v>
      </c>
      <c r="N371" t="s">
        <v>46</v>
      </c>
      <c r="O371" t="s">
        <v>255</v>
      </c>
      <c r="P371">
        <v>15679</v>
      </c>
      <c r="Q371" t="s">
        <v>744</v>
      </c>
      <c r="R371">
        <v>23828</v>
      </c>
      <c r="S371" t="s">
        <v>1181</v>
      </c>
      <c r="T371" t="s">
        <v>745</v>
      </c>
      <c r="U371">
        <v>1</v>
      </c>
      <c r="V371" t="s">
        <v>746</v>
      </c>
      <c r="W371" t="s">
        <v>747</v>
      </c>
      <c r="X371" t="s">
        <v>748</v>
      </c>
      <c r="Y371">
        <v>225621</v>
      </c>
      <c r="Z371" t="s">
        <v>605</v>
      </c>
      <c r="AA371" t="s">
        <v>137</v>
      </c>
      <c r="AB371" t="s">
        <v>138</v>
      </c>
      <c r="AC371" t="s">
        <v>56</v>
      </c>
      <c r="AD371" t="s">
        <v>257</v>
      </c>
      <c r="AE371" s="4">
        <v>0.55600000000000005</v>
      </c>
      <c r="AF371" t="s">
        <v>56</v>
      </c>
      <c r="AJ371">
        <v>0</v>
      </c>
    </row>
    <row r="372" spans="1:36" x14ac:dyDescent="0.2">
      <c r="A372">
        <v>5594</v>
      </c>
      <c r="B372" t="s">
        <v>547</v>
      </c>
      <c r="C372" t="s">
        <v>548</v>
      </c>
      <c r="D372" t="s">
        <v>39</v>
      </c>
      <c r="E372">
        <v>63056</v>
      </c>
      <c r="F372" t="s">
        <v>754</v>
      </c>
      <c r="G372">
        <v>225622</v>
      </c>
      <c r="H372" t="s">
        <v>752</v>
      </c>
      <c r="J372" t="s">
        <v>144</v>
      </c>
      <c r="K372" t="s">
        <v>755</v>
      </c>
      <c r="L372" t="s">
        <v>756</v>
      </c>
      <c r="M372" t="s">
        <v>82</v>
      </c>
      <c r="N372" t="s">
        <v>46</v>
      </c>
      <c r="O372" t="s">
        <v>255</v>
      </c>
      <c r="P372">
        <v>15679</v>
      </c>
      <c r="Q372" t="s">
        <v>744</v>
      </c>
      <c r="R372">
        <v>23828</v>
      </c>
      <c r="S372" t="s">
        <v>1181</v>
      </c>
      <c r="T372" t="s">
        <v>745</v>
      </c>
      <c r="U372">
        <v>1</v>
      </c>
      <c r="V372" t="s">
        <v>746</v>
      </c>
      <c r="W372" t="s">
        <v>747</v>
      </c>
      <c r="X372" t="s">
        <v>748</v>
      </c>
      <c r="Y372">
        <v>112897</v>
      </c>
      <c r="Z372" t="s">
        <v>245</v>
      </c>
      <c r="AB372" t="s">
        <v>751</v>
      </c>
      <c r="AC372" t="s">
        <v>56</v>
      </c>
      <c r="AD372" t="s">
        <v>257</v>
      </c>
      <c r="AE372" s="4">
        <v>0.42599999999999999</v>
      </c>
      <c r="AF372" t="s">
        <v>56</v>
      </c>
      <c r="AJ372">
        <v>0</v>
      </c>
    </row>
    <row r="373" spans="1:36" x14ac:dyDescent="0.2">
      <c r="A373">
        <v>5594</v>
      </c>
      <c r="B373" t="s">
        <v>547</v>
      </c>
      <c r="C373" t="s">
        <v>548</v>
      </c>
      <c r="D373" t="s">
        <v>39</v>
      </c>
      <c r="E373">
        <v>63056</v>
      </c>
      <c r="F373" t="s">
        <v>754</v>
      </c>
      <c r="G373">
        <v>225622</v>
      </c>
      <c r="H373" t="s">
        <v>752</v>
      </c>
      <c r="J373" t="s">
        <v>144</v>
      </c>
      <c r="K373" t="s">
        <v>755</v>
      </c>
      <c r="L373" t="s">
        <v>756</v>
      </c>
      <c r="M373" t="s">
        <v>82</v>
      </c>
      <c r="N373" t="s">
        <v>46</v>
      </c>
      <c r="O373" t="s">
        <v>255</v>
      </c>
      <c r="P373">
        <v>15679</v>
      </c>
      <c r="Q373" t="s">
        <v>744</v>
      </c>
      <c r="R373">
        <v>23828</v>
      </c>
      <c r="S373" t="s">
        <v>1181</v>
      </c>
      <c r="T373" t="s">
        <v>745</v>
      </c>
      <c r="U373">
        <v>1</v>
      </c>
      <c r="V373" t="s">
        <v>746</v>
      </c>
      <c r="W373" t="s">
        <v>747</v>
      </c>
      <c r="X373" t="s">
        <v>748</v>
      </c>
      <c r="Y373">
        <v>225622</v>
      </c>
      <c r="Z373" t="s">
        <v>752</v>
      </c>
      <c r="AB373" t="s">
        <v>144</v>
      </c>
      <c r="AC373" t="s">
        <v>56</v>
      </c>
      <c r="AD373" t="s">
        <v>257</v>
      </c>
      <c r="AE373" s="4">
        <v>0.33400000000000002</v>
      </c>
      <c r="AF373" t="s">
        <v>56</v>
      </c>
      <c r="AJ373">
        <v>0</v>
      </c>
    </row>
    <row r="374" spans="1:36" x14ac:dyDescent="0.2">
      <c r="A374">
        <v>5594</v>
      </c>
      <c r="B374" t="s">
        <v>547</v>
      </c>
      <c r="C374" t="s">
        <v>548</v>
      </c>
      <c r="D374" t="s">
        <v>39</v>
      </c>
      <c r="E374">
        <v>63056</v>
      </c>
      <c r="F374" t="s">
        <v>754</v>
      </c>
      <c r="G374">
        <v>225622</v>
      </c>
      <c r="H374" t="s">
        <v>752</v>
      </c>
      <c r="J374" t="s">
        <v>144</v>
      </c>
      <c r="K374" t="s">
        <v>755</v>
      </c>
      <c r="L374" t="s">
        <v>756</v>
      </c>
      <c r="M374" t="s">
        <v>82</v>
      </c>
      <c r="N374" t="s">
        <v>46</v>
      </c>
      <c r="O374" t="s">
        <v>255</v>
      </c>
      <c r="P374">
        <v>15679</v>
      </c>
      <c r="Q374" t="s">
        <v>744</v>
      </c>
      <c r="R374">
        <v>23828</v>
      </c>
      <c r="S374" t="s">
        <v>1181</v>
      </c>
      <c r="T374" t="s">
        <v>745</v>
      </c>
      <c r="U374">
        <v>1</v>
      </c>
      <c r="V374" t="s">
        <v>746</v>
      </c>
      <c r="W374" t="s">
        <v>747</v>
      </c>
      <c r="X374" t="s">
        <v>748</v>
      </c>
      <c r="Y374">
        <v>268012</v>
      </c>
      <c r="Z374" t="s">
        <v>83</v>
      </c>
      <c r="AB374" t="s">
        <v>753</v>
      </c>
      <c r="AC374" t="s">
        <v>58</v>
      </c>
      <c r="AD374" t="s">
        <v>257</v>
      </c>
      <c r="AE374" s="4">
        <v>0.53100000000000003</v>
      </c>
      <c r="AF374" t="s">
        <v>56</v>
      </c>
      <c r="AJ374">
        <v>0</v>
      </c>
    </row>
    <row r="375" spans="1:36" x14ac:dyDescent="0.2">
      <c r="A375">
        <v>5594</v>
      </c>
      <c r="B375" t="s">
        <v>547</v>
      </c>
      <c r="C375" t="s">
        <v>548</v>
      </c>
      <c r="D375" t="s">
        <v>39</v>
      </c>
      <c r="E375">
        <v>63056</v>
      </c>
      <c r="F375" t="s">
        <v>754</v>
      </c>
      <c r="G375">
        <v>225622</v>
      </c>
      <c r="H375" t="s">
        <v>752</v>
      </c>
      <c r="J375" t="s">
        <v>144</v>
      </c>
      <c r="K375" t="s">
        <v>755</v>
      </c>
      <c r="L375" t="s">
        <v>756</v>
      </c>
      <c r="M375" t="s">
        <v>82</v>
      </c>
      <c r="N375" t="s">
        <v>46</v>
      </c>
      <c r="O375" t="s">
        <v>255</v>
      </c>
      <c r="P375">
        <v>15679</v>
      </c>
      <c r="Q375" t="s">
        <v>744</v>
      </c>
      <c r="R375">
        <v>23828</v>
      </c>
      <c r="S375" t="s">
        <v>1181</v>
      </c>
      <c r="T375" t="s">
        <v>745</v>
      </c>
      <c r="U375">
        <v>1</v>
      </c>
      <c r="V375" t="s">
        <v>746</v>
      </c>
      <c r="W375" t="s">
        <v>747</v>
      </c>
      <c r="X375" t="s">
        <v>748</v>
      </c>
      <c r="Y375">
        <v>203341</v>
      </c>
      <c r="Z375" t="s">
        <v>59</v>
      </c>
      <c r="AB375" t="s">
        <v>750</v>
      </c>
      <c r="AC375" t="s">
        <v>58</v>
      </c>
      <c r="AD375" t="s">
        <v>257</v>
      </c>
      <c r="AE375" s="4">
        <v>0.61099999999999999</v>
      </c>
      <c r="AF375" t="s">
        <v>58</v>
      </c>
      <c r="AJ375">
        <v>0</v>
      </c>
    </row>
    <row r="376" spans="1:36" x14ac:dyDescent="0.2">
      <c r="A376">
        <v>5594</v>
      </c>
      <c r="B376" t="s">
        <v>547</v>
      </c>
      <c r="C376" t="s">
        <v>548</v>
      </c>
      <c r="D376" t="s">
        <v>39</v>
      </c>
      <c r="E376">
        <v>63056</v>
      </c>
      <c r="F376" t="s">
        <v>754</v>
      </c>
      <c r="G376">
        <v>225622</v>
      </c>
      <c r="H376" t="s">
        <v>752</v>
      </c>
      <c r="J376" t="s">
        <v>144</v>
      </c>
      <c r="K376" t="s">
        <v>755</v>
      </c>
      <c r="L376" t="s">
        <v>756</v>
      </c>
      <c r="M376" t="s">
        <v>82</v>
      </c>
      <c r="N376" t="s">
        <v>46</v>
      </c>
      <c r="O376" t="s">
        <v>255</v>
      </c>
      <c r="P376">
        <v>15679</v>
      </c>
      <c r="Q376" t="s">
        <v>744</v>
      </c>
      <c r="R376">
        <v>23828</v>
      </c>
      <c r="S376" t="s">
        <v>1181</v>
      </c>
      <c r="T376" t="s">
        <v>745</v>
      </c>
      <c r="U376">
        <v>1</v>
      </c>
      <c r="V376" t="s">
        <v>746</v>
      </c>
      <c r="W376" t="s">
        <v>747</v>
      </c>
      <c r="X376" t="s">
        <v>748</v>
      </c>
      <c r="Y376">
        <v>211934</v>
      </c>
      <c r="Z376" t="s">
        <v>740</v>
      </c>
      <c r="AB376" t="s">
        <v>741</v>
      </c>
      <c r="AC376" t="s">
        <v>58</v>
      </c>
      <c r="AD376" t="s">
        <v>257</v>
      </c>
      <c r="AE376" s="4">
        <v>0.32500000000000001</v>
      </c>
      <c r="AF376" t="s">
        <v>56</v>
      </c>
      <c r="AJ376">
        <v>0</v>
      </c>
    </row>
    <row r="377" spans="1:36" x14ac:dyDescent="0.2">
      <c r="A377">
        <v>5594</v>
      </c>
      <c r="B377" t="s">
        <v>547</v>
      </c>
      <c r="C377" t="s">
        <v>548</v>
      </c>
      <c r="D377" t="s">
        <v>39</v>
      </c>
      <c r="E377">
        <v>63056</v>
      </c>
      <c r="F377" t="s">
        <v>754</v>
      </c>
      <c r="G377">
        <v>225622</v>
      </c>
      <c r="H377" t="s">
        <v>752</v>
      </c>
      <c r="J377" t="s">
        <v>144</v>
      </c>
      <c r="K377" t="s">
        <v>755</v>
      </c>
      <c r="L377" t="s">
        <v>756</v>
      </c>
      <c r="M377" t="s">
        <v>82</v>
      </c>
      <c r="N377" t="s">
        <v>46</v>
      </c>
      <c r="O377" t="s">
        <v>255</v>
      </c>
      <c r="P377">
        <v>15679</v>
      </c>
      <c r="Q377" t="s">
        <v>744</v>
      </c>
      <c r="R377">
        <v>23828</v>
      </c>
      <c r="S377" t="s">
        <v>1181</v>
      </c>
      <c r="T377" t="s">
        <v>745</v>
      </c>
      <c r="U377">
        <v>1</v>
      </c>
      <c r="V377" t="s">
        <v>746</v>
      </c>
      <c r="W377" t="s">
        <v>747</v>
      </c>
      <c r="X377" t="s">
        <v>748</v>
      </c>
      <c r="Y377">
        <v>211935</v>
      </c>
      <c r="Z377" t="s">
        <v>451</v>
      </c>
      <c r="AA377" t="s">
        <v>137</v>
      </c>
      <c r="AB377" t="s">
        <v>749</v>
      </c>
      <c r="AC377" t="s">
        <v>58</v>
      </c>
      <c r="AD377" t="s">
        <v>257</v>
      </c>
      <c r="AE377" s="4">
        <v>0.23200000000000001</v>
      </c>
      <c r="AF377" t="s">
        <v>56</v>
      </c>
      <c r="AJ377">
        <v>0</v>
      </c>
    </row>
    <row r="378" spans="1:36" x14ac:dyDescent="0.2">
      <c r="A378">
        <v>5594</v>
      </c>
      <c r="B378" t="s">
        <v>547</v>
      </c>
      <c r="C378" t="s">
        <v>548</v>
      </c>
      <c r="D378" t="s">
        <v>39</v>
      </c>
      <c r="E378">
        <v>63054</v>
      </c>
      <c r="F378" t="s">
        <v>739</v>
      </c>
      <c r="G378">
        <v>211934</v>
      </c>
      <c r="H378" t="s">
        <v>740</v>
      </c>
      <c r="J378" t="s">
        <v>741</v>
      </c>
      <c r="K378" t="s">
        <v>742</v>
      </c>
      <c r="L378" t="s">
        <v>743</v>
      </c>
      <c r="M378" t="s">
        <v>45</v>
      </c>
      <c r="N378" t="s">
        <v>46</v>
      </c>
      <c r="O378" t="s">
        <v>255</v>
      </c>
      <c r="P378">
        <v>15679</v>
      </c>
      <c r="Q378" t="s">
        <v>744</v>
      </c>
      <c r="R378">
        <v>23828</v>
      </c>
      <c r="S378" t="s">
        <v>1181</v>
      </c>
      <c r="T378" t="s">
        <v>745</v>
      </c>
      <c r="U378">
        <v>1</v>
      </c>
      <c r="V378" t="s">
        <v>746</v>
      </c>
      <c r="W378" t="s">
        <v>747</v>
      </c>
      <c r="X378" t="s">
        <v>748</v>
      </c>
      <c r="Y378">
        <v>211934</v>
      </c>
      <c r="Z378" t="s">
        <v>740</v>
      </c>
      <c r="AB378" t="s">
        <v>741</v>
      </c>
      <c r="AC378" t="s">
        <v>56</v>
      </c>
      <c r="AD378" t="s">
        <v>257</v>
      </c>
      <c r="AE378" s="4">
        <v>0.32500000000000001</v>
      </c>
      <c r="AF378" t="s">
        <v>56</v>
      </c>
      <c r="AH378" t="s">
        <v>221</v>
      </c>
      <c r="AI378" t="s">
        <v>221</v>
      </c>
      <c r="AJ378">
        <v>0</v>
      </c>
    </row>
    <row r="379" spans="1:36" x14ac:dyDescent="0.2">
      <c r="A379">
        <v>5594</v>
      </c>
      <c r="B379" t="s">
        <v>547</v>
      </c>
      <c r="C379" t="s">
        <v>548</v>
      </c>
      <c r="D379" t="s">
        <v>39</v>
      </c>
      <c r="E379">
        <v>63054</v>
      </c>
      <c r="F379" t="s">
        <v>739</v>
      </c>
      <c r="G379">
        <v>211934</v>
      </c>
      <c r="H379" t="s">
        <v>740</v>
      </c>
      <c r="J379" t="s">
        <v>741</v>
      </c>
      <c r="K379" t="s">
        <v>742</v>
      </c>
      <c r="L379" t="s">
        <v>743</v>
      </c>
      <c r="M379" t="s">
        <v>45</v>
      </c>
      <c r="N379" t="s">
        <v>46</v>
      </c>
      <c r="O379" t="s">
        <v>255</v>
      </c>
      <c r="P379">
        <v>15679</v>
      </c>
      <c r="Q379" t="s">
        <v>744</v>
      </c>
      <c r="R379">
        <v>23828</v>
      </c>
      <c r="S379" t="s">
        <v>1181</v>
      </c>
      <c r="T379" t="s">
        <v>745</v>
      </c>
      <c r="U379">
        <v>1</v>
      </c>
      <c r="V379" t="s">
        <v>746</v>
      </c>
      <c r="W379" t="s">
        <v>747</v>
      </c>
      <c r="X379" t="s">
        <v>748</v>
      </c>
      <c r="Y379">
        <v>211935</v>
      </c>
      <c r="Z379" t="s">
        <v>451</v>
      </c>
      <c r="AA379" t="s">
        <v>137</v>
      </c>
      <c r="AB379" t="s">
        <v>749</v>
      </c>
      <c r="AC379" t="s">
        <v>56</v>
      </c>
      <c r="AD379" t="s">
        <v>257</v>
      </c>
      <c r="AE379" s="4">
        <v>0.23200000000000001</v>
      </c>
      <c r="AF379" t="s">
        <v>56</v>
      </c>
      <c r="AH379" t="s">
        <v>221</v>
      </c>
      <c r="AI379" t="s">
        <v>221</v>
      </c>
      <c r="AJ379">
        <v>0</v>
      </c>
    </row>
    <row r="380" spans="1:36" x14ac:dyDescent="0.2">
      <c r="A380">
        <v>5594</v>
      </c>
      <c r="B380" t="s">
        <v>547</v>
      </c>
      <c r="C380" t="s">
        <v>548</v>
      </c>
      <c r="D380" t="s">
        <v>39</v>
      </c>
      <c r="E380">
        <v>63054</v>
      </c>
      <c r="F380" t="s">
        <v>739</v>
      </c>
      <c r="G380">
        <v>211934</v>
      </c>
      <c r="H380" t="s">
        <v>740</v>
      </c>
      <c r="J380" t="s">
        <v>741</v>
      </c>
      <c r="K380" t="s">
        <v>742</v>
      </c>
      <c r="L380" t="s">
        <v>743</v>
      </c>
      <c r="M380" t="s">
        <v>45</v>
      </c>
      <c r="N380" t="s">
        <v>46</v>
      </c>
      <c r="O380" t="s">
        <v>255</v>
      </c>
      <c r="P380">
        <v>15679</v>
      </c>
      <c r="Q380" t="s">
        <v>744</v>
      </c>
      <c r="R380">
        <v>23828</v>
      </c>
      <c r="S380" t="s">
        <v>1181</v>
      </c>
      <c r="T380" t="s">
        <v>745</v>
      </c>
      <c r="U380">
        <v>1</v>
      </c>
      <c r="V380" t="s">
        <v>746</v>
      </c>
      <c r="W380" t="s">
        <v>747</v>
      </c>
      <c r="X380" t="s">
        <v>748</v>
      </c>
      <c r="Y380">
        <v>203341</v>
      </c>
      <c r="Z380" t="s">
        <v>59</v>
      </c>
      <c r="AB380" t="s">
        <v>750</v>
      </c>
      <c r="AC380" t="s">
        <v>56</v>
      </c>
      <c r="AD380" t="s">
        <v>257</v>
      </c>
      <c r="AE380" s="4">
        <v>0.61099999999999999</v>
      </c>
      <c r="AF380" t="s">
        <v>58</v>
      </c>
      <c r="AH380" t="s">
        <v>221</v>
      </c>
      <c r="AI380" t="s">
        <v>221</v>
      </c>
      <c r="AJ380">
        <v>0</v>
      </c>
    </row>
    <row r="381" spans="1:36" x14ac:dyDescent="0.2">
      <c r="A381">
        <v>5594</v>
      </c>
      <c r="B381" t="s">
        <v>547</v>
      </c>
      <c r="C381" t="s">
        <v>548</v>
      </c>
      <c r="D381" t="s">
        <v>39</v>
      </c>
      <c r="E381">
        <v>63054</v>
      </c>
      <c r="F381" t="s">
        <v>739</v>
      </c>
      <c r="G381">
        <v>211934</v>
      </c>
      <c r="H381" t="s">
        <v>740</v>
      </c>
      <c r="J381" t="s">
        <v>741</v>
      </c>
      <c r="K381" t="s">
        <v>742</v>
      </c>
      <c r="L381" t="s">
        <v>743</v>
      </c>
      <c r="M381" t="s">
        <v>45</v>
      </c>
      <c r="N381" t="s">
        <v>46</v>
      </c>
      <c r="O381" t="s">
        <v>255</v>
      </c>
      <c r="P381">
        <v>15679</v>
      </c>
      <c r="Q381" t="s">
        <v>744</v>
      </c>
      <c r="R381">
        <v>23828</v>
      </c>
      <c r="S381" t="s">
        <v>1181</v>
      </c>
      <c r="T381" t="s">
        <v>745</v>
      </c>
      <c r="U381">
        <v>1</v>
      </c>
      <c r="V381" t="s">
        <v>746</v>
      </c>
      <c r="W381" t="s">
        <v>747</v>
      </c>
      <c r="X381" t="s">
        <v>748</v>
      </c>
      <c r="Y381">
        <v>112897</v>
      </c>
      <c r="Z381" t="s">
        <v>245</v>
      </c>
      <c r="AB381" t="s">
        <v>751</v>
      </c>
      <c r="AC381" t="s">
        <v>58</v>
      </c>
      <c r="AD381" t="s">
        <v>257</v>
      </c>
      <c r="AE381" s="4">
        <v>0.42599999999999999</v>
      </c>
      <c r="AF381" t="s">
        <v>56</v>
      </c>
      <c r="AH381" t="s">
        <v>221</v>
      </c>
      <c r="AI381" t="s">
        <v>221</v>
      </c>
      <c r="AJ381">
        <v>0</v>
      </c>
    </row>
    <row r="382" spans="1:36" x14ac:dyDescent="0.2">
      <c r="A382">
        <v>5594</v>
      </c>
      <c r="B382" t="s">
        <v>547</v>
      </c>
      <c r="C382" t="s">
        <v>548</v>
      </c>
      <c r="D382" t="s">
        <v>39</v>
      </c>
      <c r="E382">
        <v>63054</v>
      </c>
      <c r="F382" t="s">
        <v>739</v>
      </c>
      <c r="G382">
        <v>211934</v>
      </c>
      <c r="H382" t="s">
        <v>740</v>
      </c>
      <c r="J382" t="s">
        <v>741</v>
      </c>
      <c r="K382" t="s">
        <v>742</v>
      </c>
      <c r="L382" t="s">
        <v>743</v>
      </c>
      <c r="M382" t="s">
        <v>45</v>
      </c>
      <c r="N382" t="s">
        <v>46</v>
      </c>
      <c r="O382" t="s">
        <v>255</v>
      </c>
      <c r="P382">
        <v>15679</v>
      </c>
      <c r="Q382" t="s">
        <v>744</v>
      </c>
      <c r="R382">
        <v>23828</v>
      </c>
      <c r="S382" t="s">
        <v>1181</v>
      </c>
      <c r="T382" t="s">
        <v>745</v>
      </c>
      <c r="U382">
        <v>1</v>
      </c>
      <c r="V382" t="s">
        <v>746</v>
      </c>
      <c r="W382" t="s">
        <v>747</v>
      </c>
      <c r="X382" t="s">
        <v>748</v>
      </c>
      <c r="Y382">
        <v>225621</v>
      </c>
      <c r="Z382" t="s">
        <v>605</v>
      </c>
      <c r="AA382" t="s">
        <v>137</v>
      </c>
      <c r="AB382" t="s">
        <v>138</v>
      </c>
      <c r="AC382" t="s">
        <v>58</v>
      </c>
      <c r="AD382" t="s">
        <v>257</v>
      </c>
      <c r="AE382" s="4">
        <v>0.55600000000000005</v>
      </c>
      <c r="AF382" t="s">
        <v>56</v>
      </c>
      <c r="AH382" t="s">
        <v>221</v>
      </c>
      <c r="AI382" t="s">
        <v>221</v>
      </c>
      <c r="AJ382">
        <v>0</v>
      </c>
    </row>
    <row r="383" spans="1:36" x14ac:dyDescent="0.2">
      <c r="A383">
        <v>5594</v>
      </c>
      <c r="B383" t="s">
        <v>547</v>
      </c>
      <c r="C383" t="s">
        <v>548</v>
      </c>
      <c r="D383" t="s">
        <v>39</v>
      </c>
      <c r="E383">
        <v>63054</v>
      </c>
      <c r="F383" t="s">
        <v>739</v>
      </c>
      <c r="G383">
        <v>211934</v>
      </c>
      <c r="H383" t="s">
        <v>740</v>
      </c>
      <c r="J383" t="s">
        <v>741</v>
      </c>
      <c r="K383" t="s">
        <v>742</v>
      </c>
      <c r="L383" t="s">
        <v>743</v>
      </c>
      <c r="M383" t="s">
        <v>45</v>
      </c>
      <c r="N383" t="s">
        <v>46</v>
      </c>
      <c r="O383" t="s">
        <v>255</v>
      </c>
      <c r="P383">
        <v>15679</v>
      </c>
      <c r="Q383" t="s">
        <v>744</v>
      </c>
      <c r="R383">
        <v>23828</v>
      </c>
      <c r="S383" t="s">
        <v>1181</v>
      </c>
      <c r="T383" t="s">
        <v>745</v>
      </c>
      <c r="U383">
        <v>1</v>
      </c>
      <c r="V383" t="s">
        <v>746</v>
      </c>
      <c r="W383" t="s">
        <v>747</v>
      </c>
      <c r="X383" t="s">
        <v>748</v>
      </c>
      <c r="Y383">
        <v>225622</v>
      </c>
      <c r="Z383" t="s">
        <v>752</v>
      </c>
      <c r="AB383" t="s">
        <v>144</v>
      </c>
      <c r="AC383" t="s">
        <v>58</v>
      </c>
      <c r="AD383" t="s">
        <v>257</v>
      </c>
      <c r="AE383" s="4">
        <v>0.33400000000000002</v>
      </c>
      <c r="AF383" t="s">
        <v>56</v>
      </c>
      <c r="AH383" t="s">
        <v>221</v>
      </c>
      <c r="AI383" t="s">
        <v>221</v>
      </c>
      <c r="AJ383">
        <v>0</v>
      </c>
    </row>
    <row r="384" spans="1:36" x14ac:dyDescent="0.2">
      <c r="A384">
        <v>5594</v>
      </c>
      <c r="B384" t="s">
        <v>547</v>
      </c>
      <c r="C384" t="s">
        <v>548</v>
      </c>
      <c r="D384" t="s">
        <v>39</v>
      </c>
      <c r="E384">
        <v>63054</v>
      </c>
      <c r="F384" t="s">
        <v>739</v>
      </c>
      <c r="G384">
        <v>211934</v>
      </c>
      <c r="H384" t="s">
        <v>740</v>
      </c>
      <c r="J384" t="s">
        <v>741</v>
      </c>
      <c r="K384" t="s">
        <v>742</v>
      </c>
      <c r="L384" t="s">
        <v>743</v>
      </c>
      <c r="M384" t="s">
        <v>45</v>
      </c>
      <c r="N384" t="s">
        <v>46</v>
      </c>
      <c r="O384" t="s">
        <v>255</v>
      </c>
      <c r="P384">
        <v>15679</v>
      </c>
      <c r="Q384" t="s">
        <v>744</v>
      </c>
      <c r="R384">
        <v>23828</v>
      </c>
      <c r="S384" t="s">
        <v>1181</v>
      </c>
      <c r="T384" t="s">
        <v>745</v>
      </c>
      <c r="U384">
        <v>1</v>
      </c>
      <c r="V384" t="s">
        <v>746</v>
      </c>
      <c r="W384" t="s">
        <v>747</v>
      </c>
      <c r="X384" t="s">
        <v>748</v>
      </c>
      <c r="Y384">
        <v>268012</v>
      </c>
      <c r="Z384" t="s">
        <v>83</v>
      </c>
      <c r="AB384" t="s">
        <v>753</v>
      </c>
      <c r="AC384" t="s">
        <v>58</v>
      </c>
      <c r="AD384" t="s">
        <v>257</v>
      </c>
      <c r="AE384" s="4">
        <v>0.53100000000000003</v>
      </c>
      <c r="AF384" t="s">
        <v>56</v>
      </c>
      <c r="AH384" t="s">
        <v>221</v>
      </c>
      <c r="AI384" t="s">
        <v>221</v>
      </c>
      <c r="AJ384">
        <v>0</v>
      </c>
    </row>
    <row r="385" spans="1:36" x14ac:dyDescent="0.2">
      <c r="A385">
        <v>5592</v>
      </c>
      <c r="B385" t="s">
        <v>1225</v>
      </c>
      <c r="C385" t="s">
        <v>38</v>
      </c>
      <c r="D385" t="s">
        <v>39</v>
      </c>
      <c r="E385">
        <v>62708</v>
      </c>
      <c r="F385" t="s">
        <v>210</v>
      </c>
      <c r="G385">
        <v>180662</v>
      </c>
      <c r="H385" t="s">
        <v>94</v>
      </c>
      <c r="J385" t="s">
        <v>211</v>
      </c>
      <c r="K385" t="s">
        <v>212</v>
      </c>
      <c r="L385" t="s">
        <v>213</v>
      </c>
      <c r="M385" t="s">
        <v>124</v>
      </c>
      <c r="N385" t="s">
        <v>46</v>
      </c>
      <c r="P385">
        <v>13529</v>
      </c>
      <c r="Q385" t="s">
        <v>214</v>
      </c>
      <c r="R385">
        <v>23118</v>
      </c>
      <c r="S385" t="s">
        <v>215</v>
      </c>
      <c r="T385" t="s">
        <v>216</v>
      </c>
      <c r="U385" t="s">
        <v>217</v>
      </c>
      <c r="V385" t="s">
        <v>218</v>
      </c>
      <c r="W385" t="s">
        <v>219</v>
      </c>
      <c r="X385" t="s">
        <v>220</v>
      </c>
      <c r="Y385">
        <v>180662</v>
      </c>
      <c r="Z385" t="s">
        <v>94</v>
      </c>
      <c r="AB385" t="s">
        <v>211</v>
      </c>
      <c r="AC385" t="s">
        <v>56</v>
      </c>
      <c r="AD385" t="s">
        <v>57</v>
      </c>
      <c r="AE385" s="4">
        <v>0.47</v>
      </c>
      <c r="AF385" t="s">
        <v>58</v>
      </c>
      <c r="AH385" t="s">
        <v>221</v>
      </c>
      <c r="AI385" t="s">
        <v>222</v>
      </c>
      <c r="AJ385">
        <v>0</v>
      </c>
    </row>
    <row r="386" spans="1:36" x14ac:dyDescent="0.2">
      <c r="A386">
        <v>5592</v>
      </c>
      <c r="B386" t="s">
        <v>1225</v>
      </c>
      <c r="C386" t="s">
        <v>38</v>
      </c>
      <c r="D386" t="s">
        <v>39</v>
      </c>
      <c r="E386">
        <v>62708</v>
      </c>
      <c r="F386" t="s">
        <v>210</v>
      </c>
      <c r="G386">
        <v>180662</v>
      </c>
      <c r="H386" t="s">
        <v>94</v>
      </c>
      <c r="J386" t="s">
        <v>211</v>
      </c>
      <c r="K386" t="s">
        <v>212</v>
      </c>
      <c r="L386" t="s">
        <v>213</v>
      </c>
      <c r="M386" t="s">
        <v>124</v>
      </c>
      <c r="N386" t="s">
        <v>46</v>
      </c>
      <c r="P386">
        <v>13529</v>
      </c>
      <c r="Q386" t="s">
        <v>214</v>
      </c>
      <c r="R386">
        <v>23118</v>
      </c>
      <c r="S386" t="s">
        <v>215</v>
      </c>
      <c r="T386" t="s">
        <v>216</v>
      </c>
      <c r="U386" t="s">
        <v>217</v>
      </c>
      <c r="V386" t="s">
        <v>218</v>
      </c>
      <c r="W386" t="s">
        <v>219</v>
      </c>
      <c r="X386" t="s">
        <v>220</v>
      </c>
      <c r="Y386">
        <v>159335</v>
      </c>
      <c r="Z386" t="s">
        <v>120</v>
      </c>
      <c r="AB386" t="s">
        <v>223</v>
      </c>
      <c r="AC386" t="s">
        <v>56</v>
      </c>
      <c r="AD386" t="s">
        <v>57</v>
      </c>
      <c r="AE386" s="4">
        <v>0.41599999999999998</v>
      </c>
      <c r="AF386" t="s">
        <v>58</v>
      </c>
      <c r="AH386" t="s">
        <v>221</v>
      </c>
      <c r="AI386" t="s">
        <v>222</v>
      </c>
      <c r="AJ386">
        <v>0</v>
      </c>
    </row>
    <row r="387" spans="1:36" x14ac:dyDescent="0.2">
      <c r="A387">
        <v>5592</v>
      </c>
      <c r="B387" t="s">
        <v>1225</v>
      </c>
      <c r="C387" t="s">
        <v>38</v>
      </c>
      <c r="D387" t="s">
        <v>39</v>
      </c>
      <c r="E387">
        <v>62708</v>
      </c>
      <c r="F387" t="s">
        <v>210</v>
      </c>
      <c r="G387">
        <v>180662</v>
      </c>
      <c r="H387" t="s">
        <v>94</v>
      </c>
      <c r="J387" t="s">
        <v>211</v>
      </c>
      <c r="K387" t="s">
        <v>212</v>
      </c>
      <c r="L387" t="s">
        <v>213</v>
      </c>
      <c r="M387" t="s">
        <v>124</v>
      </c>
      <c r="N387" t="s">
        <v>46</v>
      </c>
      <c r="P387">
        <v>13529</v>
      </c>
      <c r="Q387" t="s">
        <v>214</v>
      </c>
      <c r="R387">
        <v>23118</v>
      </c>
      <c r="S387" t="s">
        <v>215</v>
      </c>
      <c r="T387" t="s">
        <v>216</v>
      </c>
      <c r="U387" t="s">
        <v>217</v>
      </c>
      <c r="V387" t="s">
        <v>218</v>
      </c>
      <c r="W387" t="s">
        <v>219</v>
      </c>
      <c r="X387" t="s">
        <v>220</v>
      </c>
      <c r="Y387">
        <v>159334</v>
      </c>
      <c r="Z387" t="s">
        <v>224</v>
      </c>
      <c r="AB387" t="s">
        <v>211</v>
      </c>
      <c r="AC387" t="s">
        <v>58</v>
      </c>
      <c r="AD387" t="s">
        <v>57</v>
      </c>
      <c r="AE387" s="4">
        <v>0.40899999999999997</v>
      </c>
      <c r="AF387" t="s">
        <v>58</v>
      </c>
      <c r="AH387" t="s">
        <v>221</v>
      </c>
      <c r="AI387" t="s">
        <v>222</v>
      </c>
      <c r="AJ387">
        <v>0</v>
      </c>
    </row>
    <row r="388" spans="1:36" x14ac:dyDescent="0.2">
      <c r="A388">
        <v>5592</v>
      </c>
      <c r="B388" t="s">
        <v>1225</v>
      </c>
      <c r="C388" t="s">
        <v>38</v>
      </c>
      <c r="D388" t="s">
        <v>39</v>
      </c>
      <c r="E388">
        <v>62708</v>
      </c>
      <c r="F388" t="s">
        <v>210</v>
      </c>
      <c r="G388">
        <v>180662</v>
      </c>
      <c r="H388" t="s">
        <v>94</v>
      </c>
      <c r="J388" t="s">
        <v>211</v>
      </c>
      <c r="K388" t="s">
        <v>212</v>
      </c>
      <c r="L388" t="s">
        <v>213</v>
      </c>
      <c r="M388" t="s">
        <v>124</v>
      </c>
      <c r="N388" t="s">
        <v>46</v>
      </c>
      <c r="P388">
        <v>13529</v>
      </c>
      <c r="Q388" t="s">
        <v>214</v>
      </c>
      <c r="R388">
        <v>23118</v>
      </c>
      <c r="S388" t="s">
        <v>215</v>
      </c>
      <c r="T388" t="s">
        <v>216</v>
      </c>
      <c r="U388" t="s">
        <v>217</v>
      </c>
      <c r="V388" t="s">
        <v>218</v>
      </c>
      <c r="W388" t="s">
        <v>219</v>
      </c>
      <c r="X388" t="s">
        <v>220</v>
      </c>
      <c r="Y388">
        <v>237498</v>
      </c>
      <c r="Z388" t="s">
        <v>173</v>
      </c>
      <c r="AA388" t="s">
        <v>54</v>
      </c>
      <c r="AB388" t="s">
        <v>225</v>
      </c>
      <c r="AC388" t="s">
        <v>58</v>
      </c>
      <c r="AD388" t="s">
        <v>57</v>
      </c>
      <c r="AE388" s="4">
        <v>0.39100000000000001</v>
      </c>
      <c r="AF388" t="s">
        <v>58</v>
      </c>
      <c r="AH388" t="s">
        <v>221</v>
      </c>
      <c r="AI388" t="s">
        <v>222</v>
      </c>
      <c r="AJ388">
        <v>0</v>
      </c>
    </row>
    <row r="389" spans="1:36" x14ac:dyDescent="0.2">
      <c r="A389">
        <v>5592</v>
      </c>
      <c r="B389" t="s">
        <v>1225</v>
      </c>
      <c r="C389" t="s">
        <v>38</v>
      </c>
      <c r="D389" t="s">
        <v>39</v>
      </c>
      <c r="E389">
        <v>62708</v>
      </c>
      <c r="F389" t="s">
        <v>210</v>
      </c>
      <c r="G389">
        <v>180662</v>
      </c>
      <c r="H389" t="s">
        <v>94</v>
      </c>
      <c r="J389" t="s">
        <v>211</v>
      </c>
      <c r="K389" t="s">
        <v>212</v>
      </c>
      <c r="L389" t="s">
        <v>213</v>
      </c>
      <c r="M389" t="s">
        <v>124</v>
      </c>
      <c r="N389" t="s">
        <v>46</v>
      </c>
      <c r="P389">
        <v>13529</v>
      </c>
      <c r="Q389" t="s">
        <v>214</v>
      </c>
      <c r="R389">
        <v>23118</v>
      </c>
      <c r="S389" t="s">
        <v>215</v>
      </c>
      <c r="T389" t="s">
        <v>216</v>
      </c>
      <c r="U389" t="s">
        <v>217</v>
      </c>
      <c r="V389" t="s">
        <v>218</v>
      </c>
      <c r="W389" t="s">
        <v>219</v>
      </c>
      <c r="X389" t="s">
        <v>220</v>
      </c>
      <c r="Y389">
        <v>218447</v>
      </c>
      <c r="Z389" t="s">
        <v>64</v>
      </c>
      <c r="AB389" t="s">
        <v>226</v>
      </c>
      <c r="AC389" t="s">
        <v>58</v>
      </c>
      <c r="AD389" t="s">
        <v>57</v>
      </c>
      <c r="AE389" s="4">
        <v>0.373</v>
      </c>
      <c r="AF389" t="s">
        <v>58</v>
      </c>
      <c r="AH389" t="s">
        <v>221</v>
      </c>
      <c r="AI389" t="s">
        <v>222</v>
      </c>
      <c r="AJ389">
        <v>0</v>
      </c>
    </row>
    <row r="390" spans="1:36" x14ac:dyDescent="0.2">
      <c r="A390">
        <v>5592</v>
      </c>
      <c r="B390" t="s">
        <v>1225</v>
      </c>
      <c r="C390" t="s">
        <v>38</v>
      </c>
      <c r="D390" t="s">
        <v>39</v>
      </c>
      <c r="E390">
        <v>62708</v>
      </c>
      <c r="F390" t="s">
        <v>210</v>
      </c>
      <c r="G390">
        <v>180662</v>
      </c>
      <c r="H390" t="s">
        <v>94</v>
      </c>
      <c r="J390" t="s">
        <v>211</v>
      </c>
      <c r="K390" t="s">
        <v>212</v>
      </c>
      <c r="L390" t="s">
        <v>213</v>
      </c>
      <c r="M390" t="s">
        <v>124</v>
      </c>
      <c r="N390" t="s">
        <v>46</v>
      </c>
      <c r="P390">
        <v>13529</v>
      </c>
      <c r="Q390" t="s">
        <v>214</v>
      </c>
      <c r="R390">
        <v>23118</v>
      </c>
      <c r="S390" t="s">
        <v>215</v>
      </c>
      <c r="T390" t="s">
        <v>216</v>
      </c>
      <c r="U390" t="s">
        <v>217</v>
      </c>
      <c r="V390" t="s">
        <v>218</v>
      </c>
      <c r="W390" t="s">
        <v>219</v>
      </c>
      <c r="X390" t="s">
        <v>220</v>
      </c>
      <c r="Y390">
        <v>209840</v>
      </c>
      <c r="Z390" t="s">
        <v>227</v>
      </c>
      <c r="AB390" t="s">
        <v>228</v>
      </c>
      <c r="AC390" t="s">
        <v>56</v>
      </c>
      <c r="AD390" t="s">
        <v>57</v>
      </c>
      <c r="AE390" s="4">
        <v>0.41799999999999998</v>
      </c>
      <c r="AF390" t="s">
        <v>58</v>
      </c>
      <c r="AH390" t="s">
        <v>221</v>
      </c>
      <c r="AI390" t="s">
        <v>222</v>
      </c>
      <c r="AJ390">
        <v>0</v>
      </c>
    </row>
    <row r="391" spans="1:36" x14ac:dyDescent="0.2">
      <c r="A391">
        <v>5592</v>
      </c>
      <c r="B391" t="s">
        <v>1225</v>
      </c>
      <c r="C391" t="s">
        <v>38</v>
      </c>
      <c r="D391" t="s">
        <v>39</v>
      </c>
      <c r="E391">
        <v>62708</v>
      </c>
      <c r="F391" t="s">
        <v>210</v>
      </c>
      <c r="G391">
        <v>180662</v>
      </c>
      <c r="H391" t="s">
        <v>94</v>
      </c>
      <c r="J391" t="s">
        <v>211</v>
      </c>
      <c r="K391" t="s">
        <v>212</v>
      </c>
      <c r="L391" t="s">
        <v>213</v>
      </c>
      <c r="M391" t="s">
        <v>124</v>
      </c>
      <c r="N391" t="s">
        <v>46</v>
      </c>
      <c r="P391">
        <v>13529</v>
      </c>
      <c r="Q391" t="s">
        <v>214</v>
      </c>
      <c r="R391">
        <v>23118</v>
      </c>
      <c r="S391" t="s">
        <v>215</v>
      </c>
      <c r="T391" t="s">
        <v>216</v>
      </c>
      <c r="U391" t="s">
        <v>217</v>
      </c>
      <c r="V391" t="s">
        <v>218</v>
      </c>
      <c r="W391" t="s">
        <v>219</v>
      </c>
      <c r="X391" t="s">
        <v>220</v>
      </c>
      <c r="Y391">
        <v>223762</v>
      </c>
      <c r="Z391" t="s">
        <v>229</v>
      </c>
      <c r="AA391" t="s">
        <v>166</v>
      </c>
      <c r="AB391" t="s">
        <v>230</v>
      </c>
      <c r="AC391" t="s">
        <v>58</v>
      </c>
      <c r="AD391" t="s">
        <v>57</v>
      </c>
      <c r="AE391" s="4">
        <v>0.35799999999999998</v>
      </c>
      <c r="AF391" t="s">
        <v>58</v>
      </c>
      <c r="AH391" t="s">
        <v>221</v>
      </c>
      <c r="AI391" t="s">
        <v>222</v>
      </c>
      <c r="AJ391">
        <v>0</v>
      </c>
    </row>
    <row r="392" spans="1:36" x14ac:dyDescent="0.2">
      <c r="A392">
        <v>5592</v>
      </c>
      <c r="B392" t="s">
        <v>1225</v>
      </c>
      <c r="C392" t="s">
        <v>38</v>
      </c>
      <c r="D392" t="s">
        <v>39</v>
      </c>
      <c r="E392">
        <v>62708</v>
      </c>
      <c r="F392" t="s">
        <v>210</v>
      </c>
      <c r="G392">
        <v>180662</v>
      </c>
      <c r="H392" t="s">
        <v>94</v>
      </c>
      <c r="J392" t="s">
        <v>211</v>
      </c>
      <c r="K392" t="s">
        <v>212</v>
      </c>
      <c r="L392" t="s">
        <v>213</v>
      </c>
      <c r="M392" t="s">
        <v>124</v>
      </c>
      <c r="N392" t="s">
        <v>46</v>
      </c>
      <c r="P392">
        <v>13529</v>
      </c>
      <c r="Q392" t="s">
        <v>214</v>
      </c>
      <c r="R392">
        <v>23118</v>
      </c>
      <c r="S392" t="s">
        <v>215</v>
      </c>
      <c r="T392" t="s">
        <v>216</v>
      </c>
      <c r="U392" t="s">
        <v>217</v>
      </c>
      <c r="V392" t="s">
        <v>218</v>
      </c>
      <c r="W392" t="s">
        <v>219</v>
      </c>
      <c r="X392" t="s">
        <v>220</v>
      </c>
      <c r="Y392">
        <v>217755</v>
      </c>
      <c r="Z392" t="s">
        <v>231</v>
      </c>
      <c r="AB392" t="s">
        <v>211</v>
      </c>
      <c r="AC392" t="s">
        <v>58</v>
      </c>
      <c r="AD392" t="s">
        <v>57</v>
      </c>
      <c r="AE392" s="4">
        <v>0.38200000000000001</v>
      </c>
      <c r="AF392" t="s">
        <v>58</v>
      </c>
      <c r="AH392" t="s">
        <v>221</v>
      </c>
      <c r="AI392" t="s">
        <v>222</v>
      </c>
      <c r="AJ392">
        <v>0</v>
      </c>
    </row>
    <row r="393" spans="1:36" x14ac:dyDescent="0.2">
      <c r="A393">
        <v>5592</v>
      </c>
      <c r="B393" t="s">
        <v>1225</v>
      </c>
      <c r="C393" t="s">
        <v>38</v>
      </c>
      <c r="D393" t="s">
        <v>39</v>
      </c>
      <c r="E393">
        <v>62708</v>
      </c>
      <c r="F393" t="s">
        <v>210</v>
      </c>
      <c r="G393">
        <v>180662</v>
      </c>
      <c r="H393" t="s">
        <v>94</v>
      </c>
      <c r="J393" t="s">
        <v>211</v>
      </c>
      <c r="K393" t="s">
        <v>212</v>
      </c>
      <c r="L393" t="s">
        <v>213</v>
      </c>
      <c r="M393" t="s">
        <v>124</v>
      </c>
      <c r="N393" t="s">
        <v>46</v>
      </c>
      <c r="P393">
        <v>13529</v>
      </c>
      <c r="Q393" t="s">
        <v>214</v>
      </c>
      <c r="R393">
        <v>23118</v>
      </c>
      <c r="S393" t="s">
        <v>215</v>
      </c>
      <c r="T393" t="s">
        <v>216</v>
      </c>
      <c r="U393" t="s">
        <v>217</v>
      </c>
      <c r="V393" t="s">
        <v>218</v>
      </c>
      <c r="W393" t="s">
        <v>219</v>
      </c>
      <c r="X393" t="s">
        <v>220</v>
      </c>
      <c r="Y393">
        <v>277851</v>
      </c>
      <c r="Z393" t="s">
        <v>232</v>
      </c>
      <c r="AB393" t="s">
        <v>233</v>
      </c>
      <c r="AC393" t="s">
        <v>56</v>
      </c>
      <c r="AD393" t="s">
        <v>57</v>
      </c>
      <c r="AE393" s="4">
        <v>0.42599999999999999</v>
      </c>
      <c r="AF393" t="s">
        <v>58</v>
      </c>
      <c r="AH393" t="s">
        <v>221</v>
      </c>
      <c r="AI393" t="s">
        <v>222</v>
      </c>
      <c r="AJ393">
        <v>0</v>
      </c>
    </row>
    <row r="394" spans="1:36" x14ac:dyDescent="0.2">
      <c r="A394">
        <v>5592</v>
      </c>
      <c r="B394" t="s">
        <v>1225</v>
      </c>
      <c r="C394" t="s">
        <v>38</v>
      </c>
      <c r="D394" t="s">
        <v>39</v>
      </c>
      <c r="E394">
        <v>62709</v>
      </c>
      <c r="F394" t="s">
        <v>234</v>
      </c>
      <c r="G394">
        <v>237004</v>
      </c>
      <c r="H394" t="s">
        <v>235</v>
      </c>
      <c r="J394" t="s">
        <v>236</v>
      </c>
      <c r="K394" t="s">
        <v>237</v>
      </c>
      <c r="L394" t="s">
        <v>238</v>
      </c>
      <c r="M394" t="s">
        <v>45</v>
      </c>
      <c r="N394" t="s">
        <v>46</v>
      </c>
      <c r="P394">
        <v>13529</v>
      </c>
      <c r="Q394" t="s">
        <v>214</v>
      </c>
      <c r="R394">
        <v>23118</v>
      </c>
      <c r="S394" t="s">
        <v>215</v>
      </c>
      <c r="T394" t="s">
        <v>216</v>
      </c>
      <c r="U394" t="s">
        <v>217</v>
      </c>
      <c r="V394" t="s">
        <v>218</v>
      </c>
      <c r="W394" t="s">
        <v>219</v>
      </c>
      <c r="X394" t="s">
        <v>220</v>
      </c>
      <c r="Y394">
        <v>159334</v>
      </c>
      <c r="Z394" t="s">
        <v>224</v>
      </c>
      <c r="AB394" t="s">
        <v>211</v>
      </c>
      <c r="AC394" t="s">
        <v>56</v>
      </c>
      <c r="AD394" t="s">
        <v>57</v>
      </c>
      <c r="AE394" s="4">
        <v>0.40899999999999997</v>
      </c>
      <c r="AF394" t="s">
        <v>58</v>
      </c>
      <c r="AJ394">
        <v>0</v>
      </c>
    </row>
    <row r="395" spans="1:36" x14ac:dyDescent="0.2">
      <c r="A395">
        <v>5592</v>
      </c>
      <c r="B395" t="s">
        <v>1225</v>
      </c>
      <c r="C395" t="s">
        <v>38</v>
      </c>
      <c r="D395" t="s">
        <v>39</v>
      </c>
      <c r="E395">
        <v>62709</v>
      </c>
      <c r="F395" t="s">
        <v>234</v>
      </c>
      <c r="G395">
        <v>237004</v>
      </c>
      <c r="H395" t="s">
        <v>235</v>
      </c>
      <c r="J395" t="s">
        <v>236</v>
      </c>
      <c r="K395" t="s">
        <v>237</v>
      </c>
      <c r="L395" t="s">
        <v>238</v>
      </c>
      <c r="M395" t="s">
        <v>45</v>
      </c>
      <c r="N395" t="s">
        <v>46</v>
      </c>
      <c r="P395">
        <v>13529</v>
      </c>
      <c r="Q395" t="s">
        <v>214</v>
      </c>
      <c r="R395">
        <v>23118</v>
      </c>
      <c r="S395" t="s">
        <v>215</v>
      </c>
      <c r="T395" t="s">
        <v>216</v>
      </c>
      <c r="U395" t="s">
        <v>217</v>
      </c>
      <c r="V395" t="s">
        <v>218</v>
      </c>
      <c r="W395" t="s">
        <v>219</v>
      </c>
      <c r="X395" t="s">
        <v>220</v>
      </c>
      <c r="Y395">
        <v>209840</v>
      </c>
      <c r="Z395" t="s">
        <v>227</v>
      </c>
      <c r="AB395" t="s">
        <v>228</v>
      </c>
      <c r="AC395" t="s">
        <v>58</v>
      </c>
      <c r="AD395" t="s">
        <v>57</v>
      </c>
      <c r="AE395" s="4">
        <v>0.41799999999999998</v>
      </c>
      <c r="AF395" t="s">
        <v>58</v>
      </c>
      <c r="AJ395">
        <v>0</v>
      </c>
    </row>
    <row r="396" spans="1:36" x14ac:dyDescent="0.2">
      <c r="A396">
        <v>5592</v>
      </c>
      <c r="B396" t="s">
        <v>1225</v>
      </c>
      <c r="C396" t="s">
        <v>38</v>
      </c>
      <c r="D396" t="s">
        <v>39</v>
      </c>
      <c r="E396">
        <v>62709</v>
      </c>
      <c r="F396" t="s">
        <v>234</v>
      </c>
      <c r="G396">
        <v>237004</v>
      </c>
      <c r="H396" t="s">
        <v>235</v>
      </c>
      <c r="J396" t="s">
        <v>236</v>
      </c>
      <c r="K396" t="s">
        <v>237</v>
      </c>
      <c r="L396" t="s">
        <v>238</v>
      </c>
      <c r="M396" t="s">
        <v>45</v>
      </c>
      <c r="N396" t="s">
        <v>46</v>
      </c>
      <c r="P396">
        <v>13529</v>
      </c>
      <c r="Q396" t="s">
        <v>214</v>
      </c>
      <c r="R396">
        <v>23118</v>
      </c>
      <c r="S396" t="s">
        <v>215</v>
      </c>
      <c r="T396" t="s">
        <v>216</v>
      </c>
      <c r="U396" t="s">
        <v>217</v>
      </c>
      <c r="V396" t="s">
        <v>218</v>
      </c>
      <c r="W396" t="s">
        <v>219</v>
      </c>
      <c r="X396" t="s">
        <v>220</v>
      </c>
      <c r="Y396">
        <v>223762</v>
      </c>
      <c r="Z396" t="s">
        <v>229</v>
      </c>
      <c r="AA396" t="s">
        <v>166</v>
      </c>
      <c r="AB396" t="s">
        <v>230</v>
      </c>
      <c r="AC396" t="s">
        <v>58</v>
      </c>
      <c r="AD396" t="s">
        <v>57</v>
      </c>
      <c r="AE396" s="4">
        <v>0.35799999999999998</v>
      </c>
      <c r="AF396" t="s">
        <v>58</v>
      </c>
      <c r="AJ396">
        <v>0</v>
      </c>
    </row>
    <row r="397" spans="1:36" x14ac:dyDescent="0.2">
      <c r="A397">
        <v>5592</v>
      </c>
      <c r="B397" t="s">
        <v>1225</v>
      </c>
      <c r="C397" t="s">
        <v>38</v>
      </c>
      <c r="D397" t="s">
        <v>39</v>
      </c>
      <c r="E397">
        <v>62709</v>
      </c>
      <c r="F397" t="s">
        <v>234</v>
      </c>
      <c r="G397">
        <v>237004</v>
      </c>
      <c r="H397" t="s">
        <v>235</v>
      </c>
      <c r="J397" t="s">
        <v>236</v>
      </c>
      <c r="K397" t="s">
        <v>237</v>
      </c>
      <c r="L397" t="s">
        <v>238</v>
      </c>
      <c r="M397" t="s">
        <v>45</v>
      </c>
      <c r="N397" t="s">
        <v>46</v>
      </c>
      <c r="P397">
        <v>13529</v>
      </c>
      <c r="Q397" t="s">
        <v>214</v>
      </c>
      <c r="R397">
        <v>23118</v>
      </c>
      <c r="S397" t="s">
        <v>215</v>
      </c>
      <c r="T397" t="s">
        <v>216</v>
      </c>
      <c r="U397" t="s">
        <v>217</v>
      </c>
      <c r="V397" t="s">
        <v>218</v>
      </c>
      <c r="W397" t="s">
        <v>219</v>
      </c>
      <c r="X397" t="s">
        <v>220</v>
      </c>
      <c r="Y397">
        <v>217755</v>
      </c>
      <c r="Z397" t="s">
        <v>231</v>
      </c>
      <c r="AB397" t="s">
        <v>211</v>
      </c>
      <c r="AC397" t="s">
        <v>56</v>
      </c>
      <c r="AD397" t="s">
        <v>57</v>
      </c>
      <c r="AE397" s="4">
        <v>0.38200000000000001</v>
      </c>
      <c r="AF397" t="s">
        <v>58</v>
      </c>
      <c r="AJ397">
        <v>0</v>
      </c>
    </row>
    <row r="398" spans="1:36" x14ac:dyDescent="0.2">
      <c r="A398">
        <v>5592</v>
      </c>
      <c r="B398" t="s">
        <v>1225</v>
      </c>
      <c r="C398" t="s">
        <v>38</v>
      </c>
      <c r="D398" t="s">
        <v>39</v>
      </c>
      <c r="E398">
        <v>62709</v>
      </c>
      <c r="F398" t="s">
        <v>234</v>
      </c>
      <c r="G398">
        <v>237004</v>
      </c>
      <c r="H398" t="s">
        <v>235</v>
      </c>
      <c r="J398" t="s">
        <v>236</v>
      </c>
      <c r="K398" t="s">
        <v>237</v>
      </c>
      <c r="L398" t="s">
        <v>238</v>
      </c>
      <c r="M398" t="s">
        <v>45</v>
      </c>
      <c r="N398" t="s">
        <v>46</v>
      </c>
      <c r="P398">
        <v>13529</v>
      </c>
      <c r="Q398" t="s">
        <v>214</v>
      </c>
      <c r="R398">
        <v>23118</v>
      </c>
      <c r="S398" t="s">
        <v>215</v>
      </c>
      <c r="T398" t="s">
        <v>216</v>
      </c>
      <c r="U398" t="s">
        <v>217</v>
      </c>
      <c r="V398" t="s">
        <v>218</v>
      </c>
      <c r="W398" t="s">
        <v>219</v>
      </c>
      <c r="X398" t="s">
        <v>220</v>
      </c>
      <c r="Y398">
        <v>237004</v>
      </c>
      <c r="Z398" t="s">
        <v>235</v>
      </c>
      <c r="AB398" t="s">
        <v>236</v>
      </c>
      <c r="AC398" t="s">
        <v>56</v>
      </c>
      <c r="AD398" t="s">
        <v>57</v>
      </c>
      <c r="AE398" s="4">
        <v>0.51200000000000001</v>
      </c>
      <c r="AF398" t="s">
        <v>58</v>
      </c>
      <c r="AJ398">
        <v>0</v>
      </c>
    </row>
    <row r="399" spans="1:36" x14ac:dyDescent="0.2">
      <c r="A399">
        <v>5592</v>
      </c>
      <c r="B399" t="s">
        <v>1225</v>
      </c>
      <c r="C399" t="s">
        <v>38</v>
      </c>
      <c r="D399" t="s">
        <v>39</v>
      </c>
      <c r="E399">
        <v>62709</v>
      </c>
      <c r="F399" t="s">
        <v>234</v>
      </c>
      <c r="G399">
        <v>237004</v>
      </c>
      <c r="H399" t="s">
        <v>235</v>
      </c>
      <c r="J399" t="s">
        <v>236</v>
      </c>
      <c r="K399" t="s">
        <v>237</v>
      </c>
      <c r="L399" t="s">
        <v>238</v>
      </c>
      <c r="M399" t="s">
        <v>45</v>
      </c>
      <c r="N399" t="s">
        <v>46</v>
      </c>
      <c r="P399">
        <v>13529</v>
      </c>
      <c r="Q399" t="s">
        <v>214</v>
      </c>
      <c r="R399">
        <v>23118</v>
      </c>
      <c r="S399" t="s">
        <v>215</v>
      </c>
      <c r="T399" t="s">
        <v>216</v>
      </c>
      <c r="U399" t="s">
        <v>217</v>
      </c>
      <c r="V399" t="s">
        <v>218</v>
      </c>
      <c r="W399" t="s">
        <v>219</v>
      </c>
      <c r="X399" t="s">
        <v>220</v>
      </c>
      <c r="Y399">
        <v>246303</v>
      </c>
      <c r="Z399" t="s">
        <v>132</v>
      </c>
      <c r="AB399" t="s">
        <v>239</v>
      </c>
      <c r="AC399" t="s">
        <v>56</v>
      </c>
      <c r="AD399" t="s">
        <v>57</v>
      </c>
      <c r="AE399" s="4">
        <v>0.33900000000000002</v>
      </c>
      <c r="AF399" t="s">
        <v>58</v>
      </c>
      <c r="AJ399">
        <v>0</v>
      </c>
    </row>
    <row r="400" spans="1:36" x14ac:dyDescent="0.2">
      <c r="A400">
        <v>5592</v>
      </c>
      <c r="B400" t="s">
        <v>1225</v>
      </c>
      <c r="C400" t="s">
        <v>38</v>
      </c>
      <c r="D400" t="s">
        <v>39</v>
      </c>
      <c r="E400">
        <v>62709</v>
      </c>
      <c r="F400" t="s">
        <v>234</v>
      </c>
      <c r="G400">
        <v>237004</v>
      </c>
      <c r="H400" t="s">
        <v>235</v>
      </c>
      <c r="J400" t="s">
        <v>236</v>
      </c>
      <c r="K400" t="s">
        <v>237</v>
      </c>
      <c r="L400" t="s">
        <v>238</v>
      </c>
      <c r="M400" t="s">
        <v>45</v>
      </c>
      <c r="N400" t="s">
        <v>46</v>
      </c>
      <c r="P400">
        <v>13529</v>
      </c>
      <c r="Q400" t="s">
        <v>214</v>
      </c>
      <c r="R400">
        <v>23118</v>
      </c>
      <c r="S400" t="s">
        <v>215</v>
      </c>
      <c r="T400" t="s">
        <v>216</v>
      </c>
      <c r="U400" t="s">
        <v>217</v>
      </c>
      <c r="V400" t="s">
        <v>218</v>
      </c>
      <c r="W400" t="s">
        <v>219</v>
      </c>
      <c r="X400" t="s">
        <v>220</v>
      </c>
      <c r="Y400">
        <v>211938</v>
      </c>
      <c r="Z400" t="s">
        <v>240</v>
      </c>
      <c r="AB400" t="s">
        <v>241</v>
      </c>
      <c r="AC400" t="s">
        <v>56</v>
      </c>
      <c r="AD400" t="s">
        <v>57</v>
      </c>
      <c r="AE400" s="4">
        <v>0.38700000000000001</v>
      </c>
      <c r="AF400" t="s">
        <v>58</v>
      </c>
      <c r="AJ400">
        <v>0</v>
      </c>
    </row>
    <row r="401" spans="1:36" x14ac:dyDescent="0.2">
      <c r="A401">
        <v>5592</v>
      </c>
      <c r="B401" t="s">
        <v>1225</v>
      </c>
      <c r="C401" t="s">
        <v>38</v>
      </c>
      <c r="D401" t="s">
        <v>39</v>
      </c>
      <c r="E401">
        <v>62709</v>
      </c>
      <c r="F401" t="s">
        <v>234</v>
      </c>
      <c r="G401">
        <v>237004</v>
      </c>
      <c r="H401" t="s">
        <v>235</v>
      </c>
      <c r="J401" t="s">
        <v>236</v>
      </c>
      <c r="K401" t="s">
        <v>237</v>
      </c>
      <c r="L401" t="s">
        <v>238</v>
      </c>
      <c r="M401" t="s">
        <v>45</v>
      </c>
      <c r="N401" t="s">
        <v>46</v>
      </c>
      <c r="P401">
        <v>13529</v>
      </c>
      <c r="Q401" t="s">
        <v>214</v>
      </c>
      <c r="R401">
        <v>23118</v>
      </c>
      <c r="S401" t="s">
        <v>215</v>
      </c>
      <c r="T401" t="s">
        <v>216</v>
      </c>
      <c r="U401" t="s">
        <v>217</v>
      </c>
      <c r="V401" t="s">
        <v>218</v>
      </c>
      <c r="W401" t="s">
        <v>219</v>
      </c>
      <c r="X401" t="s">
        <v>220</v>
      </c>
      <c r="Y401">
        <v>277851</v>
      </c>
      <c r="Z401" t="s">
        <v>232</v>
      </c>
      <c r="AB401" t="s">
        <v>233</v>
      </c>
      <c r="AC401" t="s">
        <v>56</v>
      </c>
      <c r="AD401" t="s">
        <v>57</v>
      </c>
      <c r="AE401" s="4">
        <v>0.42599999999999999</v>
      </c>
      <c r="AF401" t="s">
        <v>58</v>
      </c>
      <c r="AJ401">
        <v>0</v>
      </c>
    </row>
    <row r="402" spans="1:36" x14ac:dyDescent="0.2">
      <c r="A402">
        <v>5592</v>
      </c>
      <c r="B402" t="s">
        <v>1225</v>
      </c>
      <c r="C402" t="s">
        <v>38</v>
      </c>
      <c r="D402" t="s">
        <v>39</v>
      </c>
      <c r="E402">
        <v>62710</v>
      </c>
      <c r="F402" t="s">
        <v>242</v>
      </c>
      <c r="G402">
        <v>218447</v>
      </c>
      <c r="H402" t="s">
        <v>64</v>
      </c>
      <c r="J402" t="s">
        <v>226</v>
      </c>
      <c r="K402" t="s">
        <v>243</v>
      </c>
      <c r="L402" t="s">
        <v>244</v>
      </c>
      <c r="M402" t="s">
        <v>110</v>
      </c>
      <c r="N402" t="s">
        <v>46</v>
      </c>
      <c r="P402">
        <v>13529</v>
      </c>
      <c r="Q402" t="s">
        <v>214</v>
      </c>
      <c r="R402">
        <v>23118</v>
      </c>
      <c r="S402" t="s">
        <v>215</v>
      </c>
      <c r="T402" t="s">
        <v>216</v>
      </c>
      <c r="U402" t="s">
        <v>217</v>
      </c>
      <c r="V402" t="s">
        <v>218</v>
      </c>
      <c r="W402" t="s">
        <v>219</v>
      </c>
      <c r="X402" t="s">
        <v>220</v>
      </c>
      <c r="Y402">
        <v>180662</v>
      </c>
      <c r="Z402" t="s">
        <v>94</v>
      </c>
      <c r="AB402" t="s">
        <v>211</v>
      </c>
      <c r="AC402" t="s">
        <v>58</v>
      </c>
      <c r="AD402" t="s">
        <v>57</v>
      </c>
      <c r="AE402" s="4">
        <v>0.47</v>
      </c>
      <c r="AF402" t="s">
        <v>58</v>
      </c>
      <c r="AH402" t="s">
        <v>221</v>
      </c>
      <c r="AI402" t="s">
        <v>221</v>
      </c>
      <c r="AJ402">
        <v>0</v>
      </c>
    </row>
    <row r="403" spans="1:36" x14ac:dyDescent="0.2">
      <c r="A403">
        <v>5592</v>
      </c>
      <c r="B403" t="s">
        <v>1225</v>
      </c>
      <c r="C403" t="s">
        <v>38</v>
      </c>
      <c r="D403" t="s">
        <v>39</v>
      </c>
      <c r="E403">
        <v>62710</v>
      </c>
      <c r="F403" t="s">
        <v>242</v>
      </c>
      <c r="G403">
        <v>218447</v>
      </c>
      <c r="H403" t="s">
        <v>64</v>
      </c>
      <c r="J403" t="s">
        <v>226</v>
      </c>
      <c r="K403" t="s">
        <v>243</v>
      </c>
      <c r="L403" t="s">
        <v>244</v>
      </c>
      <c r="M403" t="s">
        <v>110</v>
      </c>
      <c r="N403" t="s">
        <v>46</v>
      </c>
      <c r="P403">
        <v>13529</v>
      </c>
      <c r="Q403" t="s">
        <v>214</v>
      </c>
      <c r="R403">
        <v>23118</v>
      </c>
      <c r="S403" t="s">
        <v>215</v>
      </c>
      <c r="T403" t="s">
        <v>216</v>
      </c>
      <c r="U403" t="s">
        <v>217</v>
      </c>
      <c r="V403" t="s">
        <v>218</v>
      </c>
      <c r="W403" t="s">
        <v>219</v>
      </c>
      <c r="X403" t="s">
        <v>220</v>
      </c>
      <c r="Y403">
        <v>159334</v>
      </c>
      <c r="Z403" t="s">
        <v>224</v>
      </c>
      <c r="AB403" t="s">
        <v>211</v>
      </c>
      <c r="AC403" t="s">
        <v>56</v>
      </c>
      <c r="AD403" t="s">
        <v>57</v>
      </c>
      <c r="AE403" s="4">
        <v>0.40899999999999997</v>
      </c>
      <c r="AF403" t="s">
        <v>58</v>
      </c>
      <c r="AH403" t="s">
        <v>221</v>
      </c>
      <c r="AI403" t="s">
        <v>221</v>
      </c>
      <c r="AJ403">
        <v>0</v>
      </c>
    </row>
    <row r="404" spans="1:36" x14ac:dyDescent="0.2">
      <c r="A404">
        <v>5592</v>
      </c>
      <c r="B404" t="s">
        <v>1225</v>
      </c>
      <c r="C404" t="s">
        <v>38</v>
      </c>
      <c r="D404" t="s">
        <v>39</v>
      </c>
      <c r="E404">
        <v>62710</v>
      </c>
      <c r="F404" t="s">
        <v>242</v>
      </c>
      <c r="G404">
        <v>218447</v>
      </c>
      <c r="H404" t="s">
        <v>64</v>
      </c>
      <c r="J404" t="s">
        <v>226</v>
      </c>
      <c r="K404" t="s">
        <v>243</v>
      </c>
      <c r="L404" t="s">
        <v>244</v>
      </c>
      <c r="M404" t="s">
        <v>110</v>
      </c>
      <c r="N404" t="s">
        <v>46</v>
      </c>
      <c r="P404">
        <v>13529</v>
      </c>
      <c r="Q404" t="s">
        <v>214</v>
      </c>
      <c r="R404">
        <v>23118</v>
      </c>
      <c r="S404" t="s">
        <v>215</v>
      </c>
      <c r="T404" t="s">
        <v>216</v>
      </c>
      <c r="U404" t="s">
        <v>217</v>
      </c>
      <c r="V404" t="s">
        <v>218</v>
      </c>
      <c r="W404" t="s">
        <v>219</v>
      </c>
      <c r="X404" t="s">
        <v>220</v>
      </c>
      <c r="Y404">
        <v>218447</v>
      </c>
      <c r="Z404" t="s">
        <v>64</v>
      </c>
      <c r="AB404" t="s">
        <v>226</v>
      </c>
      <c r="AC404" t="s">
        <v>56</v>
      </c>
      <c r="AD404" t="s">
        <v>57</v>
      </c>
      <c r="AE404" s="4">
        <v>0.373</v>
      </c>
      <c r="AF404" t="s">
        <v>58</v>
      </c>
      <c r="AH404" t="s">
        <v>221</v>
      </c>
      <c r="AI404" t="s">
        <v>221</v>
      </c>
      <c r="AJ404">
        <v>0</v>
      </c>
    </row>
    <row r="405" spans="1:36" x14ac:dyDescent="0.2">
      <c r="A405">
        <v>5592</v>
      </c>
      <c r="B405" t="s">
        <v>1225</v>
      </c>
      <c r="C405" t="s">
        <v>38</v>
      </c>
      <c r="D405" t="s">
        <v>39</v>
      </c>
      <c r="E405">
        <v>62710</v>
      </c>
      <c r="F405" t="s">
        <v>242</v>
      </c>
      <c r="G405">
        <v>218447</v>
      </c>
      <c r="H405" t="s">
        <v>64</v>
      </c>
      <c r="J405" t="s">
        <v>226</v>
      </c>
      <c r="K405" t="s">
        <v>243</v>
      </c>
      <c r="L405" t="s">
        <v>244</v>
      </c>
      <c r="M405" t="s">
        <v>110</v>
      </c>
      <c r="N405" t="s">
        <v>46</v>
      </c>
      <c r="P405">
        <v>13529</v>
      </c>
      <c r="Q405" t="s">
        <v>214</v>
      </c>
      <c r="R405">
        <v>23118</v>
      </c>
      <c r="S405" t="s">
        <v>215</v>
      </c>
      <c r="T405" t="s">
        <v>216</v>
      </c>
      <c r="U405" t="s">
        <v>217</v>
      </c>
      <c r="V405" t="s">
        <v>218</v>
      </c>
      <c r="W405" t="s">
        <v>219</v>
      </c>
      <c r="X405" t="s">
        <v>220</v>
      </c>
      <c r="Y405">
        <v>209840</v>
      </c>
      <c r="Z405" t="s">
        <v>227</v>
      </c>
      <c r="AB405" t="s">
        <v>228</v>
      </c>
      <c r="AC405" t="s">
        <v>58</v>
      </c>
      <c r="AD405" t="s">
        <v>57</v>
      </c>
      <c r="AE405" s="4">
        <v>0.41799999999999998</v>
      </c>
      <c r="AF405" t="s">
        <v>58</v>
      </c>
      <c r="AH405" t="s">
        <v>221</v>
      </c>
      <c r="AI405" t="s">
        <v>221</v>
      </c>
      <c r="AJ405">
        <v>0</v>
      </c>
    </row>
    <row r="406" spans="1:36" x14ac:dyDescent="0.2">
      <c r="A406">
        <v>5592</v>
      </c>
      <c r="B406" t="s">
        <v>1225</v>
      </c>
      <c r="C406" t="s">
        <v>38</v>
      </c>
      <c r="D406" t="s">
        <v>39</v>
      </c>
      <c r="E406">
        <v>62710</v>
      </c>
      <c r="F406" t="s">
        <v>242</v>
      </c>
      <c r="G406">
        <v>218447</v>
      </c>
      <c r="H406" t="s">
        <v>64</v>
      </c>
      <c r="J406" t="s">
        <v>226</v>
      </c>
      <c r="K406" t="s">
        <v>243</v>
      </c>
      <c r="L406" t="s">
        <v>244</v>
      </c>
      <c r="M406" t="s">
        <v>110</v>
      </c>
      <c r="N406" t="s">
        <v>46</v>
      </c>
      <c r="P406">
        <v>13529</v>
      </c>
      <c r="Q406" t="s">
        <v>214</v>
      </c>
      <c r="R406">
        <v>23118</v>
      </c>
      <c r="S406" t="s">
        <v>215</v>
      </c>
      <c r="T406" t="s">
        <v>216</v>
      </c>
      <c r="U406" t="s">
        <v>217</v>
      </c>
      <c r="V406" t="s">
        <v>218</v>
      </c>
      <c r="W406" t="s">
        <v>219</v>
      </c>
      <c r="X406" t="s">
        <v>220</v>
      </c>
      <c r="Y406">
        <v>223762</v>
      </c>
      <c r="Z406" t="s">
        <v>229</v>
      </c>
      <c r="AA406" t="s">
        <v>166</v>
      </c>
      <c r="AB406" t="s">
        <v>230</v>
      </c>
      <c r="AC406" t="s">
        <v>58</v>
      </c>
      <c r="AD406" t="s">
        <v>57</v>
      </c>
      <c r="AE406" s="4">
        <v>0.35799999999999998</v>
      </c>
      <c r="AF406" t="s">
        <v>58</v>
      </c>
      <c r="AH406" t="s">
        <v>221</v>
      </c>
      <c r="AI406" t="s">
        <v>221</v>
      </c>
      <c r="AJ406">
        <v>0</v>
      </c>
    </row>
    <row r="407" spans="1:36" x14ac:dyDescent="0.2">
      <c r="A407">
        <v>5592</v>
      </c>
      <c r="B407" t="s">
        <v>1225</v>
      </c>
      <c r="C407" t="s">
        <v>38</v>
      </c>
      <c r="D407" t="s">
        <v>39</v>
      </c>
      <c r="E407">
        <v>62710</v>
      </c>
      <c r="F407" t="s">
        <v>242</v>
      </c>
      <c r="G407">
        <v>218447</v>
      </c>
      <c r="H407" t="s">
        <v>64</v>
      </c>
      <c r="J407" t="s">
        <v>226</v>
      </c>
      <c r="K407" t="s">
        <v>243</v>
      </c>
      <c r="L407" t="s">
        <v>244</v>
      </c>
      <c r="M407" t="s">
        <v>110</v>
      </c>
      <c r="N407" t="s">
        <v>46</v>
      </c>
      <c r="P407">
        <v>13529</v>
      </c>
      <c r="Q407" t="s">
        <v>214</v>
      </c>
      <c r="R407">
        <v>23118</v>
      </c>
      <c r="S407" t="s">
        <v>215</v>
      </c>
      <c r="T407" t="s">
        <v>216</v>
      </c>
      <c r="U407" t="s">
        <v>217</v>
      </c>
      <c r="V407" t="s">
        <v>218</v>
      </c>
      <c r="W407" t="s">
        <v>219</v>
      </c>
      <c r="X407" t="s">
        <v>220</v>
      </c>
      <c r="Y407">
        <v>217755</v>
      </c>
      <c r="Z407" t="s">
        <v>231</v>
      </c>
      <c r="AB407" t="s">
        <v>211</v>
      </c>
      <c r="AC407" t="s">
        <v>58</v>
      </c>
      <c r="AD407" t="s">
        <v>57</v>
      </c>
      <c r="AE407" s="4">
        <v>0.38200000000000001</v>
      </c>
      <c r="AF407" t="s">
        <v>58</v>
      </c>
      <c r="AH407" t="s">
        <v>221</v>
      </c>
      <c r="AI407" t="s">
        <v>221</v>
      </c>
      <c r="AJ407">
        <v>0</v>
      </c>
    </row>
    <row r="408" spans="1:36" x14ac:dyDescent="0.2">
      <c r="A408">
        <v>5592</v>
      </c>
      <c r="B408" t="s">
        <v>1225</v>
      </c>
      <c r="C408" t="s">
        <v>38</v>
      </c>
      <c r="D408" t="s">
        <v>39</v>
      </c>
      <c r="E408">
        <v>62710</v>
      </c>
      <c r="F408" t="s">
        <v>242</v>
      </c>
      <c r="G408">
        <v>218447</v>
      </c>
      <c r="H408" t="s">
        <v>64</v>
      </c>
      <c r="J408" t="s">
        <v>226</v>
      </c>
      <c r="K408" t="s">
        <v>243</v>
      </c>
      <c r="L408" t="s">
        <v>244</v>
      </c>
      <c r="M408" t="s">
        <v>110</v>
      </c>
      <c r="N408" t="s">
        <v>46</v>
      </c>
      <c r="P408">
        <v>13529</v>
      </c>
      <c r="Q408" t="s">
        <v>214</v>
      </c>
      <c r="R408">
        <v>23118</v>
      </c>
      <c r="S408" t="s">
        <v>215</v>
      </c>
      <c r="T408" t="s">
        <v>216</v>
      </c>
      <c r="U408" t="s">
        <v>217</v>
      </c>
      <c r="V408" t="s">
        <v>218</v>
      </c>
      <c r="W408" t="s">
        <v>219</v>
      </c>
      <c r="X408" t="s">
        <v>220</v>
      </c>
      <c r="Y408">
        <v>209742</v>
      </c>
      <c r="Z408" t="s">
        <v>245</v>
      </c>
      <c r="AB408" t="s">
        <v>246</v>
      </c>
      <c r="AC408" t="s">
        <v>56</v>
      </c>
      <c r="AD408" t="s">
        <v>57</v>
      </c>
      <c r="AE408" s="4">
        <v>0.30199999999999999</v>
      </c>
      <c r="AF408" t="s">
        <v>58</v>
      </c>
      <c r="AH408" t="s">
        <v>221</v>
      </c>
      <c r="AI408" t="s">
        <v>221</v>
      </c>
      <c r="AJ408">
        <v>0</v>
      </c>
    </row>
    <row r="409" spans="1:36" x14ac:dyDescent="0.2">
      <c r="A409">
        <v>5592</v>
      </c>
      <c r="B409" t="s">
        <v>1225</v>
      </c>
      <c r="C409" t="s">
        <v>38</v>
      </c>
      <c r="D409" t="s">
        <v>39</v>
      </c>
      <c r="E409">
        <v>62710</v>
      </c>
      <c r="F409" t="s">
        <v>242</v>
      </c>
      <c r="G409">
        <v>218447</v>
      </c>
      <c r="H409" t="s">
        <v>64</v>
      </c>
      <c r="J409" t="s">
        <v>226</v>
      </c>
      <c r="K409" t="s">
        <v>243</v>
      </c>
      <c r="L409" t="s">
        <v>244</v>
      </c>
      <c r="M409" t="s">
        <v>110</v>
      </c>
      <c r="N409" t="s">
        <v>46</v>
      </c>
      <c r="P409">
        <v>13529</v>
      </c>
      <c r="Q409" t="s">
        <v>214</v>
      </c>
      <c r="R409">
        <v>23118</v>
      </c>
      <c r="S409" t="s">
        <v>215</v>
      </c>
      <c r="T409" t="s">
        <v>216</v>
      </c>
      <c r="U409" t="s">
        <v>217</v>
      </c>
      <c r="V409" t="s">
        <v>218</v>
      </c>
      <c r="W409" t="s">
        <v>219</v>
      </c>
      <c r="X409" t="s">
        <v>220</v>
      </c>
      <c r="Y409">
        <v>209839</v>
      </c>
      <c r="Z409" t="s">
        <v>247</v>
      </c>
      <c r="AB409" t="s">
        <v>248</v>
      </c>
      <c r="AC409" t="s">
        <v>56</v>
      </c>
      <c r="AD409" t="s">
        <v>57</v>
      </c>
      <c r="AE409" s="4">
        <v>0.33300000000000002</v>
      </c>
      <c r="AF409" t="s">
        <v>58</v>
      </c>
      <c r="AH409" t="s">
        <v>221</v>
      </c>
      <c r="AI409" t="s">
        <v>221</v>
      </c>
      <c r="AJ409">
        <v>0</v>
      </c>
    </row>
    <row r="410" spans="1:36" x14ac:dyDescent="0.2">
      <c r="A410">
        <v>5593</v>
      </c>
      <c r="B410" t="s">
        <v>249</v>
      </c>
      <c r="C410" t="s">
        <v>250</v>
      </c>
      <c r="D410" t="s">
        <v>39</v>
      </c>
      <c r="E410">
        <v>62711</v>
      </c>
      <c r="F410" t="s">
        <v>294</v>
      </c>
      <c r="G410">
        <v>217755</v>
      </c>
      <c r="H410" t="s">
        <v>231</v>
      </c>
      <c r="J410" t="s">
        <v>211</v>
      </c>
      <c r="K410" t="s">
        <v>295</v>
      </c>
      <c r="L410" t="s">
        <v>296</v>
      </c>
      <c r="M410" t="s">
        <v>82</v>
      </c>
      <c r="N410" t="s">
        <v>46</v>
      </c>
      <c r="P410">
        <v>13529</v>
      </c>
      <c r="Q410" t="s">
        <v>214</v>
      </c>
      <c r="R410">
        <v>23118</v>
      </c>
      <c r="S410" t="s">
        <v>215</v>
      </c>
      <c r="T410" t="s">
        <v>216</v>
      </c>
      <c r="U410" t="s">
        <v>217</v>
      </c>
      <c r="V410" t="s">
        <v>218</v>
      </c>
      <c r="W410" t="s">
        <v>219</v>
      </c>
      <c r="X410" t="s">
        <v>220</v>
      </c>
      <c r="Y410">
        <v>159334</v>
      </c>
      <c r="Z410" t="s">
        <v>224</v>
      </c>
      <c r="AB410" t="s">
        <v>211</v>
      </c>
      <c r="AC410" t="s">
        <v>58</v>
      </c>
      <c r="AD410" t="s">
        <v>257</v>
      </c>
      <c r="AE410" s="4">
        <v>0.60599999999999998</v>
      </c>
      <c r="AF410" t="s">
        <v>56</v>
      </c>
      <c r="AH410" t="s">
        <v>221</v>
      </c>
      <c r="AI410" t="s">
        <v>297</v>
      </c>
      <c r="AJ410">
        <v>0</v>
      </c>
    </row>
    <row r="411" spans="1:36" x14ac:dyDescent="0.2">
      <c r="A411">
        <v>5593</v>
      </c>
      <c r="B411" t="s">
        <v>249</v>
      </c>
      <c r="C411" t="s">
        <v>250</v>
      </c>
      <c r="D411" t="s">
        <v>39</v>
      </c>
      <c r="E411">
        <v>62711</v>
      </c>
      <c r="F411" t="s">
        <v>294</v>
      </c>
      <c r="G411">
        <v>217755</v>
      </c>
      <c r="H411" t="s">
        <v>231</v>
      </c>
      <c r="J411" t="s">
        <v>211</v>
      </c>
      <c r="K411" t="s">
        <v>295</v>
      </c>
      <c r="L411" t="s">
        <v>296</v>
      </c>
      <c r="M411" t="s">
        <v>82</v>
      </c>
      <c r="N411" t="s">
        <v>46</v>
      </c>
      <c r="P411">
        <v>13529</v>
      </c>
      <c r="Q411" t="s">
        <v>214</v>
      </c>
      <c r="R411">
        <v>23118</v>
      </c>
      <c r="S411" t="s">
        <v>215</v>
      </c>
      <c r="T411" t="s">
        <v>216</v>
      </c>
      <c r="U411" t="s">
        <v>217</v>
      </c>
      <c r="V411" t="s">
        <v>218</v>
      </c>
      <c r="W411" t="s">
        <v>219</v>
      </c>
      <c r="X411" t="s">
        <v>220</v>
      </c>
      <c r="Y411">
        <v>218447</v>
      </c>
      <c r="Z411" t="s">
        <v>64</v>
      </c>
      <c r="AB411" t="s">
        <v>226</v>
      </c>
      <c r="AC411" t="s">
        <v>56</v>
      </c>
      <c r="AD411" t="s">
        <v>257</v>
      </c>
      <c r="AE411" s="4">
        <v>0.57299999999999995</v>
      </c>
      <c r="AF411" t="s">
        <v>56</v>
      </c>
      <c r="AH411" t="s">
        <v>221</v>
      </c>
      <c r="AI411" t="s">
        <v>297</v>
      </c>
      <c r="AJ411">
        <v>0</v>
      </c>
    </row>
    <row r="412" spans="1:36" x14ac:dyDescent="0.2">
      <c r="A412">
        <v>5593</v>
      </c>
      <c r="B412" t="s">
        <v>249</v>
      </c>
      <c r="C412" t="s">
        <v>250</v>
      </c>
      <c r="D412" t="s">
        <v>39</v>
      </c>
      <c r="E412">
        <v>62711</v>
      </c>
      <c r="F412" t="s">
        <v>294</v>
      </c>
      <c r="G412">
        <v>217755</v>
      </c>
      <c r="H412" t="s">
        <v>231</v>
      </c>
      <c r="J412" t="s">
        <v>211</v>
      </c>
      <c r="K412" t="s">
        <v>295</v>
      </c>
      <c r="L412" t="s">
        <v>296</v>
      </c>
      <c r="M412" t="s">
        <v>82</v>
      </c>
      <c r="N412" t="s">
        <v>46</v>
      </c>
      <c r="P412">
        <v>13529</v>
      </c>
      <c r="Q412" t="s">
        <v>214</v>
      </c>
      <c r="R412">
        <v>23118</v>
      </c>
      <c r="S412" t="s">
        <v>215</v>
      </c>
      <c r="T412" t="s">
        <v>216</v>
      </c>
      <c r="U412" t="s">
        <v>217</v>
      </c>
      <c r="V412" t="s">
        <v>218</v>
      </c>
      <c r="W412" t="s">
        <v>219</v>
      </c>
      <c r="X412" t="s">
        <v>220</v>
      </c>
      <c r="Y412">
        <v>217755</v>
      </c>
      <c r="Z412" t="s">
        <v>231</v>
      </c>
      <c r="AB412" t="s">
        <v>211</v>
      </c>
      <c r="AC412" t="s">
        <v>56</v>
      </c>
      <c r="AD412" t="s">
        <v>257</v>
      </c>
      <c r="AE412" s="4">
        <v>0.54300000000000004</v>
      </c>
      <c r="AF412" t="s">
        <v>56</v>
      </c>
      <c r="AH412" t="s">
        <v>221</v>
      </c>
      <c r="AI412" t="s">
        <v>297</v>
      </c>
      <c r="AJ412">
        <v>0</v>
      </c>
    </row>
    <row r="413" spans="1:36" x14ac:dyDescent="0.2">
      <c r="A413">
        <v>5593</v>
      </c>
      <c r="B413" t="s">
        <v>249</v>
      </c>
      <c r="C413" t="s">
        <v>250</v>
      </c>
      <c r="D413" t="s">
        <v>39</v>
      </c>
      <c r="E413">
        <v>62711</v>
      </c>
      <c r="F413" t="s">
        <v>294</v>
      </c>
      <c r="G413">
        <v>217755</v>
      </c>
      <c r="H413" t="s">
        <v>231</v>
      </c>
      <c r="J413" t="s">
        <v>211</v>
      </c>
      <c r="K413" t="s">
        <v>295</v>
      </c>
      <c r="L413" t="s">
        <v>296</v>
      </c>
      <c r="M413" t="s">
        <v>82</v>
      </c>
      <c r="N413" t="s">
        <v>46</v>
      </c>
      <c r="P413">
        <v>13529</v>
      </c>
      <c r="Q413" t="s">
        <v>214</v>
      </c>
      <c r="R413">
        <v>23118</v>
      </c>
      <c r="S413" t="s">
        <v>215</v>
      </c>
      <c r="T413" t="s">
        <v>216</v>
      </c>
      <c r="U413" t="s">
        <v>217</v>
      </c>
      <c r="V413" t="s">
        <v>218</v>
      </c>
      <c r="W413" t="s">
        <v>219</v>
      </c>
      <c r="X413" t="s">
        <v>220</v>
      </c>
      <c r="Y413">
        <v>209742</v>
      </c>
      <c r="Z413" t="s">
        <v>245</v>
      </c>
      <c r="AB413" t="s">
        <v>246</v>
      </c>
      <c r="AC413" t="s">
        <v>56</v>
      </c>
      <c r="AD413" t="s">
        <v>257</v>
      </c>
      <c r="AE413" s="4">
        <v>0.502</v>
      </c>
      <c r="AF413" t="s">
        <v>56</v>
      </c>
      <c r="AH413" t="s">
        <v>221</v>
      </c>
      <c r="AI413" t="s">
        <v>297</v>
      </c>
      <c r="AJ413">
        <v>0</v>
      </c>
    </row>
    <row r="414" spans="1:36" x14ac:dyDescent="0.2">
      <c r="A414">
        <v>5593</v>
      </c>
      <c r="B414" t="s">
        <v>249</v>
      </c>
      <c r="C414" t="s">
        <v>250</v>
      </c>
      <c r="D414" t="s">
        <v>39</v>
      </c>
      <c r="E414">
        <v>62712</v>
      </c>
      <c r="F414" t="s">
        <v>298</v>
      </c>
      <c r="G414">
        <v>159335</v>
      </c>
      <c r="H414" t="s">
        <v>120</v>
      </c>
      <c r="J414" t="s">
        <v>223</v>
      </c>
      <c r="K414" t="s">
        <v>299</v>
      </c>
      <c r="L414" t="s">
        <v>300</v>
      </c>
      <c r="M414" t="s">
        <v>255</v>
      </c>
      <c r="N414" t="s">
        <v>46</v>
      </c>
      <c r="P414">
        <v>13529</v>
      </c>
      <c r="Q414" t="s">
        <v>214</v>
      </c>
      <c r="R414">
        <v>23118</v>
      </c>
      <c r="S414" t="s">
        <v>215</v>
      </c>
      <c r="T414" t="s">
        <v>216</v>
      </c>
      <c r="U414" t="s">
        <v>217</v>
      </c>
      <c r="V414" t="s">
        <v>218</v>
      </c>
      <c r="W414" t="s">
        <v>219</v>
      </c>
      <c r="X414" t="s">
        <v>220</v>
      </c>
      <c r="Y414">
        <v>202782</v>
      </c>
      <c r="Z414" t="s">
        <v>153</v>
      </c>
      <c r="AB414" t="s">
        <v>301</v>
      </c>
      <c r="AC414" t="s">
        <v>56</v>
      </c>
      <c r="AD414" t="s">
        <v>257</v>
      </c>
      <c r="AE414" s="4">
        <v>0.61899999999999999</v>
      </c>
      <c r="AF414" t="s">
        <v>56</v>
      </c>
      <c r="AJ414">
        <v>0</v>
      </c>
    </row>
    <row r="415" spans="1:36" x14ac:dyDescent="0.2">
      <c r="A415">
        <v>5593</v>
      </c>
      <c r="B415" t="s">
        <v>249</v>
      </c>
      <c r="C415" t="s">
        <v>250</v>
      </c>
      <c r="D415" t="s">
        <v>39</v>
      </c>
      <c r="E415">
        <v>62712</v>
      </c>
      <c r="F415" t="s">
        <v>298</v>
      </c>
      <c r="G415">
        <v>159335</v>
      </c>
      <c r="H415" t="s">
        <v>120</v>
      </c>
      <c r="J415" t="s">
        <v>223</v>
      </c>
      <c r="K415" t="s">
        <v>299</v>
      </c>
      <c r="L415" t="s">
        <v>300</v>
      </c>
      <c r="M415" t="s">
        <v>255</v>
      </c>
      <c r="N415" t="s">
        <v>46</v>
      </c>
      <c r="P415">
        <v>13529</v>
      </c>
      <c r="Q415" t="s">
        <v>214</v>
      </c>
      <c r="R415">
        <v>23118</v>
      </c>
      <c r="S415" t="s">
        <v>215</v>
      </c>
      <c r="T415" t="s">
        <v>216</v>
      </c>
      <c r="U415" t="s">
        <v>217</v>
      </c>
      <c r="V415" t="s">
        <v>218</v>
      </c>
      <c r="W415" t="s">
        <v>219</v>
      </c>
      <c r="X415" t="s">
        <v>220</v>
      </c>
      <c r="Y415">
        <v>159335</v>
      </c>
      <c r="Z415" t="s">
        <v>120</v>
      </c>
      <c r="AB415" t="s">
        <v>223</v>
      </c>
      <c r="AC415" t="s">
        <v>56</v>
      </c>
      <c r="AD415" t="s">
        <v>257</v>
      </c>
      <c r="AE415" s="4">
        <v>0.61599999999999999</v>
      </c>
      <c r="AF415" t="s">
        <v>56</v>
      </c>
      <c r="AJ415">
        <v>0</v>
      </c>
    </row>
    <row r="416" spans="1:36" x14ac:dyDescent="0.2">
      <c r="A416">
        <v>5593</v>
      </c>
      <c r="B416" t="s">
        <v>249</v>
      </c>
      <c r="C416" t="s">
        <v>250</v>
      </c>
      <c r="D416" t="s">
        <v>39</v>
      </c>
      <c r="E416">
        <v>62712</v>
      </c>
      <c r="F416" t="s">
        <v>298</v>
      </c>
      <c r="G416">
        <v>159335</v>
      </c>
      <c r="H416" t="s">
        <v>120</v>
      </c>
      <c r="J416" t="s">
        <v>223</v>
      </c>
      <c r="K416" t="s">
        <v>299</v>
      </c>
      <c r="L416" t="s">
        <v>300</v>
      </c>
      <c r="M416" t="s">
        <v>255</v>
      </c>
      <c r="N416" t="s">
        <v>46</v>
      </c>
      <c r="P416">
        <v>13529</v>
      </c>
      <c r="Q416" t="s">
        <v>214</v>
      </c>
      <c r="R416">
        <v>23118</v>
      </c>
      <c r="S416" t="s">
        <v>215</v>
      </c>
      <c r="T416" t="s">
        <v>216</v>
      </c>
      <c r="U416" t="s">
        <v>217</v>
      </c>
      <c r="V416" t="s">
        <v>218</v>
      </c>
      <c r="W416" t="s">
        <v>219</v>
      </c>
      <c r="X416" t="s">
        <v>220</v>
      </c>
      <c r="Y416">
        <v>211938</v>
      </c>
      <c r="Z416" t="s">
        <v>240</v>
      </c>
      <c r="AB416" t="s">
        <v>241</v>
      </c>
      <c r="AC416" t="s">
        <v>56</v>
      </c>
      <c r="AD416" t="s">
        <v>257</v>
      </c>
      <c r="AE416" s="4">
        <v>0.53700000000000003</v>
      </c>
      <c r="AF416" t="s">
        <v>56</v>
      </c>
      <c r="AJ416">
        <v>0</v>
      </c>
    </row>
    <row r="417" spans="1:36" x14ac:dyDescent="0.2">
      <c r="A417">
        <v>5593</v>
      </c>
      <c r="B417" t="s">
        <v>249</v>
      </c>
      <c r="C417" t="s">
        <v>250</v>
      </c>
      <c r="D417" t="s">
        <v>39</v>
      </c>
      <c r="E417">
        <v>62712</v>
      </c>
      <c r="F417" t="s">
        <v>298</v>
      </c>
      <c r="G417">
        <v>159335</v>
      </c>
      <c r="H417" t="s">
        <v>120</v>
      </c>
      <c r="J417" t="s">
        <v>223</v>
      </c>
      <c r="K417" t="s">
        <v>299</v>
      </c>
      <c r="L417" t="s">
        <v>300</v>
      </c>
      <c r="M417" t="s">
        <v>255</v>
      </c>
      <c r="N417" t="s">
        <v>46</v>
      </c>
      <c r="P417">
        <v>13529</v>
      </c>
      <c r="Q417" t="s">
        <v>214</v>
      </c>
      <c r="R417">
        <v>23118</v>
      </c>
      <c r="S417" t="s">
        <v>215</v>
      </c>
      <c r="T417" t="s">
        <v>216</v>
      </c>
      <c r="U417" t="s">
        <v>217</v>
      </c>
      <c r="V417" t="s">
        <v>218</v>
      </c>
      <c r="W417" t="s">
        <v>219</v>
      </c>
      <c r="X417" t="s">
        <v>220</v>
      </c>
      <c r="Y417">
        <v>107131</v>
      </c>
      <c r="Z417" t="s">
        <v>302</v>
      </c>
      <c r="AB417" t="s">
        <v>303</v>
      </c>
      <c r="AC417" t="s">
        <v>56</v>
      </c>
      <c r="AD417" t="s">
        <v>257</v>
      </c>
      <c r="AE417" s="4">
        <v>0.36</v>
      </c>
      <c r="AF417" t="s">
        <v>58</v>
      </c>
      <c r="AJ417">
        <v>0</v>
      </c>
    </row>
    <row r="418" spans="1:36" x14ac:dyDescent="0.2">
      <c r="A418">
        <v>5593</v>
      </c>
      <c r="B418" t="s">
        <v>249</v>
      </c>
      <c r="C418" t="s">
        <v>250</v>
      </c>
      <c r="D418" t="s">
        <v>39</v>
      </c>
      <c r="E418">
        <v>62713</v>
      </c>
      <c r="F418" t="s">
        <v>304</v>
      </c>
      <c r="G418">
        <v>223762</v>
      </c>
      <c r="H418" t="s">
        <v>229</v>
      </c>
      <c r="I418" t="s">
        <v>166</v>
      </c>
      <c r="J418" t="s">
        <v>230</v>
      </c>
      <c r="K418" t="s">
        <v>305</v>
      </c>
      <c r="L418" t="s">
        <v>306</v>
      </c>
      <c r="M418" t="s">
        <v>255</v>
      </c>
      <c r="N418" t="s">
        <v>46</v>
      </c>
      <c r="P418">
        <v>13529</v>
      </c>
      <c r="Q418" t="s">
        <v>214</v>
      </c>
      <c r="R418">
        <v>23118</v>
      </c>
      <c r="S418" t="s">
        <v>215</v>
      </c>
      <c r="T418" t="s">
        <v>216</v>
      </c>
      <c r="U418" t="s">
        <v>217</v>
      </c>
      <c r="V418" t="s">
        <v>218</v>
      </c>
      <c r="W418" t="s">
        <v>219</v>
      </c>
      <c r="X418" t="s">
        <v>220</v>
      </c>
      <c r="Y418">
        <v>166645</v>
      </c>
      <c r="Z418" t="s">
        <v>307</v>
      </c>
      <c r="AB418" t="s">
        <v>308</v>
      </c>
      <c r="AC418" t="s">
        <v>56</v>
      </c>
      <c r="AD418" t="s">
        <v>257</v>
      </c>
      <c r="AE418" s="4">
        <v>0.59799999999999998</v>
      </c>
      <c r="AF418" t="s">
        <v>56</v>
      </c>
      <c r="AH418" t="s">
        <v>221</v>
      </c>
      <c r="AI418" t="s">
        <v>309</v>
      </c>
      <c r="AJ418">
        <v>0</v>
      </c>
    </row>
    <row r="419" spans="1:36" x14ac:dyDescent="0.2">
      <c r="A419">
        <v>5593</v>
      </c>
      <c r="B419" t="s">
        <v>249</v>
      </c>
      <c r="C419" t="s">
        <v>250</v>
      </c>
      <c r="D419" t="s">
        <v>39</v>
      </c>
      <c r="E419">
        <v>62713</v>
      </c>
      <c r="F419" t="s">
        <v>304</v>
      </c>
      <c r="G419">
        <v>223762</v>
      </c>
      <c r="H419" t="s">
        <v>229</v>
      </c>
      <c r="I419" t="s">
        <v>166</v>
      </c>
      <c r="J419" t="s">
        <v>230</v>
      </c>
      <c r="K419" t="s">
        <v>305</v>
      </c>
      <c r="L419" t="s">
        <v>306</v>
      </c>
      <c r="M419" t="s">
        <v>255</v>
      </c>
      <c r="N419" t="s">
        <v>46</v>
      </c>
      <c r="P419">
        <v>13529</v>
      </c>
      <c r="Q419" t="s">
        <v>214</v>
      </c>
      <c r="R419">
        <v>23118</v>
      </c>
      <c r="S419" t="s">
        <v>215</v>
      </c>
      <c r="T419" t="s">
        <v>216</v>
      </c>
      <c r="U419" t="s">
        <v>217</v>
      </c>
      <c r="V419" t="s">
        <v>218</v>
      </c>
      <c r="W419" t="s">
        <v>219</v>
      </c>
      <c r="X419" t="s">
        <v>220</v>
      </c>
      <c r="Y419">
        <v>218447</v>
      </c>
      <c r="Z419" t="s">
        <v>64</v>
      </c>
      <c r="AB419" t="s">
        <v>226</v>
      </c>
      <c r="AC419" t="s">
        <v>56</v>
      </c>
      <c r="AD419" t="s">
        <v>257</v>
      </c>
      <c r="AE419" s="4">
        <v>0.57299999999999995</v>
      </c>
      <c r="AF419" t="s">
        <v>56</v>
      </c>
      <c r="AH419" t="s">
        <v>221</v>
      </c>
      <c r="AI419" t="s">
        <v>309</v>
      </c>
      <c r="AJ419">
        <v>0</v>
      </c>
    </row>
    <row r="420" spans="1:36" x14ac:dyDescent="0.2">
      <c r="A420">
        <v>5593</v>
      </c>
      <c r="B420" t="s">
        <v>249</v>
      </c>
      <c r="C420" t="s">
        <v>250</v>
      </c>
      <c r="D420" t="s">
        <v>39</v>
      </c>
      <c r="E420">
        <v>62713</v>
      </c>
      <c r="F420" t="s">
        <v>304</v>
      </c>
      <c r="G420">
        <v>223762</v>
      </c>
      <c r="H420" t="s">
        <v>229</v>
      </c>
      <c r="I420" t="s">
        <v>166</v>
      </c>
      <c r="J420" t="s">
        <v>230</v>
      </c>
      <c r="K420" t="s">
        <v>305</v>
      </c>
      <c r="L420" t="s">
        <v>306</v>
      </c>
      <c r="M420" t="s">
        <v>255</v>
      </c>
      <c r="N420" t="s">
        <v>46</v>
      </c>
      <c r="P420">
        <v>13529</v>
      </c>
      <c r="Q420" t="s">
        <v>214</v>
      </c>
      <c r="R420">
        <v>23118</v>
      </c>
      <c r="S420" t="s">
        <v>215</v>
      </c>
      <c r="T420" t="s">
        <v>216</v>
      </c>
      <c r="U420" t="s">
        <v>217</v>
      </c>
      <c r="V420" t="s">
        <v>218</v>
      </c>
      <c r="W420" t="s">
        <v>219</v>
      </c>
      <c r="X420" t="s">
        <v>220</v>
      </c>
      <c r="Y420">
        <v>223762</v>
      </c>
      <c r="Z420" t="s">
        <v>229</v>
      </c>
      <c r="AA420" t="s">
        <v>166</v>
      </c>
      <c r="AB420" t="s">
        <v>230</v>
      </c>
      <c r="AC420" t="s">
        <v>56</v>
      </c>
      <c r="AD420" t="s">
        <v>257</v>
      </c>
      <c r="AE420" s="4">
        <v>0.55800000000000005</v>
      </c>
      <c r="AF420" t="s">
        <v>56</v>
      </c>
      <c r="AH420" t="s">
        <v>221</v>
      </c>
      <c r="AI420" t="s">
        <v>309</v>
      </c>
      <c r="AJ420">
        <v>0</v>
      </c>
    </row>
    <row r="421" spans="1:36" x14ac:dyDescent="0.2">
      <c r="A421">
        <v>5593</v>
      </c>
      <c r="B421" t="s">
        <v>249</v>
      </c>
      <c r="C421" t="s">
        <v>250</v>
      </c>
      <c r="D421" t="s">
        <v>39</v>
      </c>
      <c r="E421">
        <v>62713</v>
      </c>
      <c r="F421" t="s">
        <v>304</v>
      </c>
      <c r="G421">
        <v>223762</v>
      </c>
      <c r="H421" t="s">
        <v>229</v>
      </c>
      <c r="I421" t="s">
        <v>166</v>
      </c>
      <c r="J421" t="s">
        <v>230</v>
      </c>
      <c r="K421" t="s">
        <v>305</v>
      </c>
      <c r="L421" t="s">
        <v>306</v>
      </c>
      <c r="M421" t="s">
        <v>255</v>
      </c>
      <c r="N421" t="s">
        <v>46</v>
      </c>
      <c r="P421">
        <v>13529</v>
      </c>
      <c r="Q421" t="s">
        <v>214</v>
      </c>
      <c r="R421">
        <v>23118</v>
      </c>
      <c r="S421" t="s">
        <v>215</v>
      </c>
      <c r="T421" t="s">
        <v>216</v>
      </c>
      <c r="U421" t="s">
        <v>217</v>
      </c>
      <c r="V421" t="s">
        <v>218</v>
      </c>
      <c r="W421" t="s">
        <v>219</v>
      </c>
      <c r="X421" t="s">
        <v>220</v>
      </c>
      <c r="Y421">
        <v>237004</v>
      </c>
      <c r="Z421" t="s">
        <v>235</v>
      </c>
      <c r="AB421" t="s">
        <v>236</v>
      </c>
      <c r="AC421" t="s">
        <v>56</v>
      </c>
      <c r="AD421" t="s">
        <v>257</v>
      </c>
      <c r="AE421" s="4">
        <v>0.60399999999999998</v>
      </c>
      <c r="AF421" t="s">
        <v>56</v>
      </c>
      <c r="AH421" t="s">
        <v>221</v>
      </c>
      <c r="AI421" t="s">
        <v>309</v>
      </c>
      <c r="AJ421">
        <v>0</v>
      </c>
    </row>
    <row r="422" spans="1:36" x14ac:dyDescent="0.2">
      <c r="A422">
        <v>5593</v>
      </c>
      <c r="B422" t="s">
        <v>249</v>
      </c>
      <c r="C422" t="s">
        <v>250</v>
      </c>
      <c r="D422" t="s">
        <v>39</v>
      </c>
      <c r="E422">
        <v>62713</v>
      </c>
      <c r="F422" t="s">
        <v>304</v>
      </c>
      <c r="G422">
        <v>223762</v>
      </c>
      <c r="H422" t="s">
        <v>229</v>
      </c>
      <c r="I422" t="s">
        <v>166</v>
      </c>
      <c r="J422" t="s">
        <v>230</v>
      </c>
      <c r="K422" t="s">
        <v>305</v>
      </c>
      <c r="L422" t="s">
        <v>306</v>
      </c>
      <c r="M422" t="s">
        <v>255</v>
      </c>
      <c r="N422" t="s">
        <v>46</v>
      </c>
      <c r="P422">
        <v>13529</v>
      </c>
      <c r="Q422" t="s">
        <v>214</v>
      </c>
      <c r="R422">
        <v>23118</v>
      </c>
      <c r="S422" t="s">
        <v>215</v>
      </c>
      <c r="T422" t="s">
        <v>216</v>
      </c>
      <c r="U422" t="s">
        <v>217</v>
      </c>
      <c r="V422" t="s">
        <v>218</v>
      </c>
      <c r="W422" t="s">
        <v>219</v>
      </c>
      <c r="X422" t="s">
        <v>220</v>
      </c>
      <c r="Y422">
        <v>209742</v>
      </c>
      <c r="Z422" t="s">
        <v>245</v>
      </c>
      <c r="AB422" t="s">
        <v>246</v>
      </c>
      <c r="AC422" t="s">
        <v>56</v>
      </c>
      <c r="AD422" t="s">
        <v>257</v>
      </c>
      <c r="AE422" s="4">
        <v>0.502</v>
      </c>
      <c r="AF422" t="s">
        <v>56</v>
      </c>
      <c r="AH422" t="s">
        <v>221</v>
      </c>
      <c r="AI422" t="s">
        <v>309</v>
      </c>
      <c r="AJ422">
        <v>0</v>
      </c>
    </row>
    <row r="423" spans="1:36" x14ac:dyDescent="0.2">
      <c r="A423">
        <v>5593</v>
      </c>
      <c r="B423" t="s">
        <v>249</v>
      </c>
      <c r="C423" t="s">
        <v>250</v>
      </c>
      <c r="D423" t="s">
        <v>39</v>
      </c>
      <c r="E423">
        <v>62713</v>
      </c>
      <c r="F423" t="s">
        <v>304</v>
      </c>
      <c r="G423">
        <v>223762</v>
      </c>
      <c r="H423" t="s">
        <v>229</v>
      </c>
      <c r="I423" t="s">
        <v>166</v>
      </c>
      <c r="J423" t="s">
        <v>230</v>
      </c>
      <c r="K423" t="s">
        <v>305</v>
      </c>
      <c r="L423" t="s">
        <v>306</v>
      </c>
      <c r="M423" t="s">
        <v>255</v>
      </c>
      <c r="N423" t="s">
        <v>46</v>
      </c>
      <c r="P423">
        <v>13529</v>
      </c>
      <c r="Q423" t="s">
        <v>214</v>
      </c>
      <c r="R423">
        <v>23118</v>
      </c>
      <c r="S423" t="s">
        <v>215</v>
      </c>
      <c r="T423" t="s">
        <v>216</v>
      </c>
      <c r="U423" t="s">
        <v>217</v>
      </c>
      <c r="V423" t="s">
        <v>218</v>
      </c>
      <c r="W423" t="s">
        <v>219</v>
      </c>
      <c r="X423" t="s">
        <v>220</v>
      </c>
      <c r="Y423">
        <v>180662</v>
      </c>
      <c r="Z423" t="s">
        <v>94</v>
      </c>
      <c r="AB423" t="s">
        <v>211</v>
      </c>
      <c r="AC423" t="s">
        <v>58</v>
      </c>
      <c r="AD423" t="s">
        <v>257</v>
      </c>
      <c r="AE423" s="4">
        <v>0.67</v>
      </c>
      <c r="AF423" t="s">
        <v>56</v>
      </c>
      <c r="AH423" t="s">
        <v>221</v>
      </c>
      <c r="AI423" t="s">
        <v>309</v>
      </c>
      <c r="AJ423">
        <v>0</v>
      </c>
    </row>
    <row r="424" spans="1:36" x14ac:dyDescent="0.2">
      <c r="A424">
        <v>5593</v>
      </c>
      <c r="B424" t="s">
        <v>249</v>
      </c>
      <c r="C424" t="s">
        <v>250</v>
      </c>
      <c r="D424" t="s">
        <v>39</v>
      </c>
      <c r="E424">
        <v>62714</v>
      </c>
      <c r="F424" t="s">
        <v>310</v>
      </c>
      <c r="G424">
        <v>237497</v>
      </c>
      <c r="H424" t="s">
        <v>311</v>
      </c>
      <c r="I424" t="s">
        <v>54</v>
      </c>
      <c r="J424" t="s">
        <v>225</v>
      </c>
      <c r="K424" t="s">
        <v>312</v>
      </c>
      <c r="L424" t="s">
        <v>313</v>
      </c>
      <c r="M424" t="s">
        <v>45</v>
      </c>
      <c r="N424" t="s">
        <v>46</v>
      </c>
      <c r="P424">
        <v>13529</v>
      </c>
      <c r="Q424" t="s">
        <v>214</v>
      </c>
      <c r="R424">
        <v>23118</v>
      </c>
      <c r="S424" t="s">
        <v>215</v>
      </c>
      <c r="T424" t="s">
        <v>216</v>
      </c>
      <c r="U424" t="s">
        <v>217</v>
      </c>
      <c r="V424" t="s">
        <v>218</v>
      </c>
      <c r="W424" t="s">
        <v>219</v>
      </c>
      <c r="X424" t="s">
        <v>220</v>
      </c>
      <c r="Y424">
        <v>237498</v>
      </c>
      <c r="Z424" t="s">
        <v>173</v>
      </c>
      <c r="AA424" t="s">
        <v>54</v>
      </c>
      <c r="AB424" t="s">
        <v>225</v>
      </c>
      <c r="AC424" t="s">
        <v>56</v>
      </c>
      <c r="AD424" t="s">
        <v>257</v>
      </c>
      <c r="AE424" s="4">
        <v>0.59099999999999997</v>
      </c>
      <c r="AF424" t="s">
        <v>56</v>
      </c>
      <c r="AJ424">
        <v>0</v>
      </c>
    </row>
    <row r="425" spans="1:36" x14ac:dyDescent="0.2">
      <c r="A425">
        <v>5593</v>
      </c>
      <c r="B425" t="s">
        <v>249</v>
      </c>
      <c r="C425" t="s">
        <v>250</v>
      </c>
      <c r="D425" t="s">
        <v>39</v>
      </c>
      <c r="E425">
        <v>62714</v>
      </c>
      <c r="F425" t="s">
        <v>310</v>
      </c>
      <c r="G425">
        <v>237497</v>
      </c>
      <c r="H425" t="s">
        <v>311</v>
      </c>
      <c r="I425" t="s">
        <v>54</v>
      </c>
      <c r="J425" t="s">
        <v>225</v>
      </c>
      <c r="K425" t="s">
        <v>312</v>
      </c>
      <c r="L425" t="s">
        <v>313</v>
      </c>
      <c r="M425" t="s">
        <v>45</v>
      </c>
      <c r="N425" t="s">
        <v>46</v>
      </c>
      <c r="P425">
        <v>13529</v>
      </c>
      <c r="Q425" t="s">
        <v>214</v>
      </c>
      <c r="R425">
        <v>23118</v>
      </c>
      <c r="S425" t="s">
        <v>215</v>
      </c>
      <c r="T425" t="s">
        <v>216</v>
      </c>
      <c r="U425" t="s">
        <v>217</v>
      </c>
      <c r="V425" t="s">
        <v>218</v>
      </c>
      <c r="W425" t="s">
        <v>219</v>
      </c>
      <c r="X425" t="s">
        <v>220</v>
      </c>
      <c r="Y425">
        <v>237497</v>
      </c>
      <c r="Z425" t="s">
        <v>311</v>
      </c>
      <c r="AA425" t="s">
        <v>54</v>
      </c>
      <c r="AB425" t="s">
        <v>225</v>
      </c>
      <c r="AC425" t="s">
        <v>56</v>
      </c>
      <c r="AD425" t="s">
        <v>257</v>
      </c>
      <c r="AE425" s="4">
        <v>0.52600000000000002</v>
      </c>
      <c r="AF425" t="s">
        <v>56</v>
      </c>
      <c r="AJ425">
        <v>0</v>
      </c>
    </row>
    <row r="426" spans="1:36" x14ac:dyDescent="0.2">
      <c r="A426">
        <v>5593</v>
      </c>
      <c r="B426" t="s">
        <v>249</v>
      </c>
      <c r="C426" t="s">
        <v>250</v>
      </c>
      <c r="D426" t="s">
        <v>39</v>
      </c>
      <c r="E426">
        <v>62714</v>
      </c>
      <c r="F426" t="s">
        <v>310</v>
      </c>
      <c r="G426">
        <v>237497</v>
      </c>
      <c r="H426" t="s">
        <v>311</v>
      </c>
      <c r="I426" t="s">
        <v>54</v>
      </c>
      <c r="J426" t="s">
        <v>225</v>
      </c>
      <c r="K426" t="s">
        <v>312</v>
      </c>
      <c r="L426" t="s">
        <v>313</v>
      </c>
      <c r="M426" t="s">
        <v>45</v>
      </c>
      <c r="N426" t="s">
        <v>46</v>
      </c>
      <c r="P426">
        <v>13529</v>
      </c>
      <c r="Q426" t="s">
        <v>214</v>
      </c>
      <c r="R426">
        <v>23118</v>
      </c>
      <c r="S426" t="s">
        <v>215</v>
      </c>
      <c r="T426" t="s">
        <v>216</v>
      </c>
      <c r="U426" t="s">
        <v>217</v>
      </c>
      <c r="V426" t="s">
        <v>218</v>
      </c>
      <c r="W426" t="s">
        <v>219</v>
      </c>
      <c r="X426" t="s">
        <v>220</v>
      </c>
      <c r="Y426">
        <v>237499</v>
      </c>
      <c r="Z426" t="s">
        <v>314</v>
      </c>
      <c r="AA426" t="s">
        <v>54</v>
      </c>
      <c r="AB426" t="s">
        <v>225</v>
      </c>
      <c r="AC426" t="s">
        <v>56</v>
      </c>
      <c r="AD426" t="s">
        <v>257</v>
      </c>
      <c r="AE426" s="4">
        <v>0.42599999999999999</v>
      </c>
      <c r="AF426" t="s">
        <v>56</v>
      </c>
      <c r="AJ426">
        <v>0</v>
      </c>
    </row>
    <row r="427" spans="1:36" x14ac:dyDescent="0.2">
      <c r="A427">
        <v>5593</v>
      </c>
      <c r="B427" t="s">
        <v>249</v>
      </c>
      <c r="C427" t="s">
        <v>250</v>
      </c>
      <c r="D427" t="s">
        <v>39</v>
      </c>
      <c r="E427">
        <v>62714</v>
      </c>
      <c r="F427" t="s">
        <v>310</v>
      </c>
      <c r="G427">
        <v>237497</v>
      </c>
      <c r="H427" t="s">
        <v>311</v>
      </c>
      <c r="I427" t="s">
        <v>54</v>
      </c>
      <c r="J427" t="s">
        <v>225</v>
      </c>
      <c r="K427" t="s">
        <v>312</v>
      </c>
      <c r="L427" t="s">
        <v>313</v>
      </c>
      <c r="M427" t="s">
        <v>45</v>
      </c>
      <c r="N427" t="s">
        <v>46</v>
      </c>
      <c r="P427">
        <v>13529</v>
      </c>
      <c r="Q427" t="s">
        <v>214</v>
      </c>
      <c r="R427">
        <v>23118</v>
      </c>
      <c r="S427" t="s">
        <v>215</v>
      </c>
      <c r="T427" t="s">
        <v>216</v>
      </c>
      <c r="U427" t="s">
        <v>217</v>
      </c>
      <c r="V427" t="s">
        <v>218</v>
      </c>
      <c r="W427" t="s">
        <v>219</v>
      </c>
      <c r="X427" t="s">
        <v>220</v>
      </c>
      <c r="Y427">
        <v>215374</v>
      </c>
      <c r="Z427" t="s">
        <v>315</v>
      </c>
      <c r="AB427" t="s">
        <v>316</v>
      </c>
      <c r="AC427" t="s">
        <v>58</v>
      </c>
      <c r="AD427" t="s">
        <v>257</v>
      </c>
      <c r="AE427" s="4">
        <v>0.42599999999999999</v>
      </c>
      <c r="AF427" t="s">
        <v>56</v>
      </c>
      <c r="AJ427">
        <v>0</v>
      </c>
    </row>
    <row r="428" spans="1:36" x14ac:dyDescent="0.2">
      <c r="A428">
        <v>5598</v>
      </c>
      <c r="B428" t="s">
        <v>1023</v>
      </c>
      <c r="C428" t="s">
        <v>1024</v>
      </c>
      <c r="D428" t="s">
        <v>39</v>
      </c>
      <c r="E428">
        <v>62715</v>
      </c>
      <c r="F428" t="s">
        <v>1025</v>
      </c>
      <c r="G428">
        <v>219935</v>
      </c>
      <c r="H428" t="s">
        <v>1026</v>
      </c>
      <c r="J428" t="s">
        <v>1027</v>
      </c>
      <c r="K428" t="s">
        <v>1028</v>
      </c>
      <c r="L428" t="s">
        <v>1029</v>
      </c>
      <c r="M428" t="s">
        <v>45</v>
      </c>
      <c r="N428" t="s">
        <v>46</v>
      </c>
      <c r="O428" t="s">
        <v>110</v>
      </c>
      <c r="P428">
        <v>13529</v>
      </c>
      <c r="Q428" t="s">
        <v>214</v>
      </c>
      <c r="R428">
        <v>23118</v>
      </c>
      <c r="S428" t="s">
        <v>215</v>
      </c>
      <c r="T428" t="s">
        <v>216</v>
      </c>
      <c r="U428" t="s">
        <v>217</v>
      </c>
      <c r="V428" t="s">
        <v>218</v>
      </c>
      <c r="W428" t="s">
        <v>219</v>
      </c>
      <c r="X428" t="s">
        <v>220</v>
      </c>
      <c r="Y428">
        <v>218447</v>
      </c>
      <c r="Z428" t="s">
        <v>64</v>
      </c>
      <c r="AB428" t="s">
        <v>226</v>
      </c>
      <c r="AC428" t="s">
        <v>58</v>
      </c>
      <c r="AD428" t="s">
        <v>855</v>
      </c>
      <c r="AE428" s="4">
        <v>2.39</v>
      </c>
      <c r="AF428" t="s">
        <v>58</v>
      </c>
      <c r="AJ428">
        <v>0</v>
      </c>
    </row>
    <row r="429" spans="1:36" x14ac:dyDescent="0.2">
      <c r="A429">
        <v>5598</v>
      </c>
      <c r="B429" t="s">
        <v>1023</v>
      </c>
      <c r="C429" t="s">
        <v>1024</v>
      </c>
      <c r="D429" t="s">
        <v>39</v>
      </c>
      <c r="E429">
        <v>62715</v>
      </c>
      <c r="F429" t="s">
        <v>1025</v>
      </c>
      <c r="G429">
        <v>219935</v>
      </c>
      <c r="H429" t="s">
        <v>1026</v>
      </c>
      <c r="J429" t="s">
        <v>1027</v>
      </c>
      <c r="K429" t="s">
        <v>1028</v>
      </c>
      <c r="L429" t="s">
        <v>1029</v>
      </c>
      <c r="M429" t="s">
        <v>45</v>
      </c>
      <c r="N429" t="s">
        <v>46</v>
      </c>
      <c r="O429" t="s">
        <v>110</v>
      </c>
      <c r="P429">
        <v>13529</v>
      </c>
      <c r="Q429" t="s">
        <v>214</v>
      </c>
      <c r="R429">
        <v>23118</v>
      </c>
      <c r="S429" t="s">
        <v>215</v>
      </c>
      <c r="T429" t="s">
        <v>216</v>
      </c>
      <c r="U429" t="s">
        <v>217</v>
      </c>
      <c r="V429" t="s">
        <v>218</v>
      </c>
      <c r="W429" t="s">
        <v>219</v>
      </c>
      <c r="X429" t="s">
        <v>220</v>
      </c>
      <c r="Y429">
        <v>223762</v>
      </c>
      <c r="Z429" t="s">
        <v>229</v>
      </c>
      <c r="AA429" t="s">
        <v>166</v>
      </c>
      <c r="AB429" t="s">
        <v>230</v>
      </c>
      <c r="AC429" t="s">
        <v>58</v>
      </c>
      <c r="AD429" t="s">
        <v>855</v>
      </c>
      <c r="AE429" s="4">
        <v>2.1520000000000001</v>
      </c>
      <c r="AF429" t="s">
        <v>58</v>
      </c>
      <c r="AJ429">
        <v>0</v>
      </c>
    </row>
    <row r="430" spans="1:36" x14ac:dyDescent="0.2">
      <c r="A430">
        <v>5598</v>
      </c>
      <c r="B430" t="s">
        <v>1023</v>
      </c>
      <c r="C430" t="s">
        <v>1024</v>
      </c>
      <c r="D430" t="s">
        <v>39</v>
      </c>
      <c r="E430">
        <v>62715</v>
      </c>
      <c r="F430" t="s">
        <v>1025</v>
      </c>
      <c r="G430">
        <v>219935</v>
      </c>
      <c r="H430" t="s">
        <v>1026</v>
      </c>
      <c r="J430" t="s">
        <v>1027</v>
      </c>
      <c r="K430" t="s">
        <v>1028</v>
      </c>
      <c r="L430" t="s">
        <v>1029</v>
      </c>
      <c r="M430" t="s">
        <v>45</v>
      </c>
      <c r="N430" t="s">
        <v>46</v>
      </c>
      <c r="O430" t="s">
        <v>110</v>
      </c>
      <c r="P430">
        <v>13529</v>
      </c>
      <c r="Q430" t="s">
        <v>214</v>
      </c>
      <c r="R430">
        <v>23118</v>
      </c>
      <c r="S430" t="s">
        <v>215</v>
      </c>
      <c r="T430" t="s">
        <v>216</v>
      </c>
      <c r="U430" t="s">
        <v>217</v>
      </c>
      <c r="V430" t="s">
        <v>218</v>
      </c>
      <c r="W430" t="s">
        <v>219</v>
      </c>
      <c r="X430" t="s">
        <v>220</v>
      </c>
      <c r="Y430">
        <v>219935</v>
      </c>
      <c r="Z430" t="s">
        <v>1026</v>
      </c>
      <c r="AB430" t="s">
        <v>1027</v>
      </c>
      <c r="AC430" t="s">
        <v>56</v>
      </c>
      <c r="AD430" t="s">
        <v>855</v>
      </c>
      <c r="AE430" s="4">
        <v>1.552</v>
      </c>
      <c r="AF430" t="s">
        <v>56</v>
      </c>
      <c r="AJ430">
        <v>0</v>
      </c>
    </row>
    <row r="431" spans="1:36" x14ac:dyDescent="0.2">
      <c r="A431">
        <v>5598</v>
      </c>
      <c r="B431" t="s">
        <v>1023</v>
      </c>
      <c r="C431" t="s">
        <v>1024</v>
      </c>
      <c r="D431" t="s">
        <v>39</v>
      </c>
      <c r="E431">
        <v>62715</v>
      </c>
      <c r="F431" t="s">
        <v>1025</v>
      </c>
      <c r="G431">
        <v>219935</v>
      </c>
      <c r="H431" t="s">
        <v>1026</v>
      </c>
      <c r="J431" t="s">
        <v>1027</v>
      </c>
      <c r="K431" t="s">
        <v>1028</v>
      </c>
      <c r="L431" t="s">
        <v>1029</v>
      </c>
      <c r="M431" t="s">
        <v>45</v>
      </c>
      <c r="N431" t="s">
        <v>46</v>
      </c>
      <c r="O431" t="s">
        <v>110</v>
      </c>
      <c r="P431">
        <v>13529</v>
      </c>
      <c r="Q431" t="s">
        <v>214</v>
      </c>
      <c r="R431">
        <v>23118</v>
      </c>
      <c r="S431" t="s">
        <v>215</v>
      </c>
      <c r="T431" t="s">
        <v>216</v>
      </c>
      <c r="U431" t="s">
        <v>217</v>
      </c>
      <c r="V431" t="s">
        <v>218</v>
      </c>
      <c r="W431" t="s">
        <v>219</v>
      </c>
      <c r="X431" t="s">
        <v>220</v>
      </c>
      <c r="Y431">
        <v>276875</v>
      </c>
      <c r="Z431" t="s">
        <v>196</v>
      </c>
      <c r="AB431" t="s">
        <v>1030</v>
      </c>
      <c r="AC431" t="s">
        <v>56</v>
      </c>
      <c r="AD431" t="s">
        <v>855</v>
      </c>
      <c r="AE431" s="4">
        <v>1.849</v>
      </c>
      <c r="AF431" t="s">
        <v>58</v>
      </c>
      <c r="AJ431">
        <v>0</v>
      </c>
    </row>
    <row r="432" spans="1:36" x14ac:dyDescent="0.2">
      <c r="A432">
        <v>5598</v>
      </c>
      <c r="B432" t="s">
        <v>1023</v>
      </c>
      <c r="C432" t="s">
        <v>1024</v>
      </c>
      <c r="D432" t="s">
        <v>39</v>
      </c>
      <c r="E432">
        <v>62715</v>
      </c>
      <c r="F432" t="s">
        <v>1025</v>
      </c>
      <c r="G432">
        <v>219935</v>
      </c>
      <c r="H432" t="s">
        <v>1026</v>
      </c>
      <c r="J432" t="s">
        <v>1027</v>
      </c>
      <c r="K432" t="s">
        <v>1028</v>
      </c>
      <c r="L432" t="s">
        <v>1029</v>
      </c>
      <c r="M432" t="s">
        <v>45</v>
      </c>
      <c r="N432" t="s">
        <v>46</v>
      </c>
      <c r="O432" t="s">
        <v>110</v>
      </c>
      <c r="P432">
        <v>13529</v>
      </c>
      <c r="Q432" t="s">
        <v>214</v>
      </c>
      <c r="R432">
        <v>23118</v>
      </c>
      <c r="S432" t="s">
        <v>215</v>
      </c>
      <c r="T432" t="s">
        <v>216</v>
      </c>
      <c r="U432" t="s">
        <v>217</v>
      </c>
      <c r="V432" t="s">
        <v>218</v>
      </c>
      <c r="W432" t="s">
        <v>219</v>
      </c>
      <c r="X432" t="s">
        <v>220</v>
      </c>
      <c r="Y432">
        <v>219936</v>
      </c>
      <c r="Z432" t="s">
        <v>196</v>
      </c>
      <c r="AB432" t="s">
        <v>1031</v>
      </c>
      <c r="AC432" t="s">
        <v>56</v>
      </c>
      <c r="AD432" t="s">
        <v>855</v>
      </c>
      <c r="AE432" s="4">
        <v>1.417</v>
      </c>
      <c r="AF432" t="s">
        <v>56</v>
      </c>
      <c r="AJ432">
        <v>0</v>
      </c>
    </row>
    <row r="433" spans="1:36" x14ac:dyDescent="0.2">
      <c r="A433">
        <v>5598</v>
      </c>
      <c r="B433" t="s">
        <v>1023</v>
      </c>
      <c r="C433" t="s">
        <v>1024</v>
      </c>
      <c r="D433" t="s">
        <v>39</v>
      </c>
      <c r="E433">
        <v>62715</v>
      </c>
      <c r="F433" t="s">
        <v>1025</v>
      </c>
      <c r="G433">
        <v>219935</v>
      </c>
      <c r="H433" t="s">
        <v>1026</v>
      </c>
      <c r="J433" t="s">
        <v>1027</v>
      </c>
      <c r="K433" t="s">
        <v>1028</v>
      </c>
      <c r="L433" t="s">
        <v>1029</v>
      </c>
      <c r="M433" t="s">
        <v>45</v>
      </c>
      <c r="N433" t="s">
        <v>46</v>
      </c>
      <c r="O433" t="s">
        <v>110</v>
      </c>
      <c r="P433">
        <v>13529</v>
      </c>
      <c r="Q433" t="s">
        <v>214</v>
      </c>
      <c r="R433">
        <v>23118</v>
      </c>
      <c r="S433" t="s">
        <v>215</v>
      </c>
      <c r="T433" t="s">
        <v>216</v>
      </c>
      <c r="U433" t="s">
        <v>217</v>
      </c>
      <c r="V433" t="s">
        <v>218</v>
      </c>
      <c r="W433" t="s">
        <v>219</v>
      </c>
      <c r="X433" t="s">
        <v>220</v>
      </c>
      <c r="Y433">
        <v>219921</v>
      </c>
      <c r="Z433" t="s">
        <v>426</v>
      </c>
      <c r="AB433" t="s">
        <v>1032</v>
      </c>
      <c r="AC433" t="s">
        <v>56</v>
      </c>
      <c r="AD433" t="s">
        <v>855</v>
      </c>
      <c r="AE433" s="4">
        <v>1.272</v>
      </c>
      <c r="AF433" t="s">
        <v>56</v>
      </c>
      <c r="AJ433">
        <v>0</v>
      </c>
    </row>
    <row r="434" spans="1:36" x14ac:dyDescent="0.2">
      <c r="A434">
        <v>5596</v>
      </c>
      <c r="B434" t="s">
        <v>851</v>
      </c>
      <c r="C434" t="s">
        <v>852</v>
      </c>
      <c r="D434" t="s">
        <v>39</v>
      </c>
      <c r="E434">
        <v>62851</v>
      </c>
      <c r="F434" t="s">
        <v>899</v>
      </c>
      <c r="G434">
        <v>214174</v>
      </c>
      <c r="H434" t="s">
        <v>75</v>
      </c>
      <c r="J434" t="s">
        <v>900</v>
      </c>
      <c r="K434" t="s">
        <v>901</v>
      </c>
      <c r="L434" t="s">
        <v>902</v>
      </c>
      <c r="M434" t="s">
        <v>255</v>
      </c>
      <c r="N434" t="s">
        <v>46</v>
      </c>
      <c r="O434" t="s">
        <v>110</v>
      </c>
      <c r="P434">
        <v>11608</v>
      </c>
      <c r="Q434" t="s">
        <v>903</v>
      </c>
      <c r="R434">
        <v>22113</v>
      </c>
      <c r="S434" t="s">
        <v>1182</v>
      </c>
      <c r="T434" t="s">
        <v>904</v>
      </c>
      <c r="U434">
        <v>34</v>
      </c>
      <c r="V434" t="s">
        <v>905</v>
      </c>
      <c r="W434" t="s">
        <v>906</v>
      </c>
      <c r="X434" t="s">
        <v>907</v>
      </c>
      <c r="Y434">
        <v>207179</v>
      </c>
      <c r="Z434" t="s">
        <v>286</v>
      </c>
      <c r="AB434" t="s">
        <v>682</v>
      </c>
      <c r="AC434" t="s">
        <v>56</v>
      </c>
      <c r="AD434" t="s">
        <v>855</v>
      </c>
      <c r="AE434" s="4">
        <v>12.802</v>
      </c>
      <c r="AF434" t="s">
        <v>56</v>
      </c>
      <c r="AJ434">
        <v>0</v>
      </c>
    </row>
    <row r="435" spans="1:36" x14ac:dyDescent="0.2">
      <c r="A435">
        <v>5596</v>
      </c>
      <c r="B435" t="s">
        <v>851</v>
      </c>
      <c r="C435" t="s">
        <v>852</v>
      </c>
      <c r="D435" t="s">
        <v>39</v>
      </c>
      <c r="E435">
        <v>62851</v>
      </c>
      <c r="F435" t="s">
        <v>899</v>
      </c>
      <c r="G435">
        <v>214174</v>
      </c>
      <c r="H435" t="s">
        <v>75</v>
      </c>
      <c r="J435" t="s">
        <v>900</v>
      </c>
      <c r="K435" t="s">
        <v>901</v>
      </c>
      <c r="L435" t="s">
        <v>902</v>
      </c>
      <c r="M435" t="s">
        <v>255</v>
      </c>
      <c r="N435" t="s">
        <v>46</v>
      </c>
      <c r="O435" t="s">
        <v>110</v>
      </c>
      <c r="P435">
        <v>11608</v>
      </c>
      <c r="Q435" t="s">
        <v>903</v>
      </c>
      <c r="R435">
        <v>22113</v>
      </c>
      <c r="S435" t="s">
        <v>1182</v>
      </c>
      <c r="T435" t="s">
        <v>904</v>
      </c>
      <c r="U435">
        <v>34</v>
      </c>
      <c r="V435" t="s">
        <v>905</v>
      </c>
      <c r="W435" t="s">
        <v>906</v>
      </c>
      <c r="X435" t="s">
        <v>907</v>
      </c>
      <c r="Y435">
        <v>131030</v>
      </c>
      <c r="Z435" t="s">
        <v>173</v>
      </c>
      <c r="AB435" t="s">
        <v>647</v>
      </c>
      <c r="AC435" t="s">
        <v>56</v>
      </c>
      <c r="AD435" t="s">
        <v>855</v>
      </c>
      <c r="AE435" s="4">
        <v>9.2650000000000006</v>
      </c>
      <c r="AF435" t="s">
        <v>56</v>
      </c>
      <c r="AJ435">
        <v>0</v>
      </c>
    </row>
    <row r="436" spans="1:36" x14ac:dyDescent="0.2">
      <c r="A436">
        <v>5596</v>
      </c>
      <c r="B436" t="s">
        <v>851</v>
      </c>
      <c r="C436" t="s">
        <v>852</v>
      </c>
      <c r="D436" t="s">
        <v>39</v>
      </c>
      <c r="E436">
        <v>62851</v>
      </c>
      <c r="F436" t="s">
        <v>899</v>
      </c>
      <c r="G436">
        <v>214174</v>
      </c>
      <c r="H436" t="s">
        <v>75</v>
      </c>
      <c r="J436" t="s">
        <v>900</v>
      </c>
      <c r="K436" t="s">
        <v>901</v>
      </c>
      <c r="L436" t="s">
        <v>902</v>
      </c>
      <c r="M436" t="s">
        <v>255</v>
      </c>
      <c r="N436" t="s">
        <v>46</v>
      </c>
      <c r="O436" t="s">
        <v>110</v>
      </c>
      <c r="P436">
        <v>11608</v>
      </c>
      <c r="Q436" t="s">
        <v>903</v>
      </c>
      <c r="R436">
        <v>22113</v>
      </c>
      <c r="S436" t="s">
        <v>1182</v>
      </c>
      <c r="T436" t="s">
        <v>904</v>
      </c>
      <c r="U436">
        <v>34</v>
      </c>
      <c r="V436" t="s">
        <v>905</v>
      </c>
      <c r="W436" t="s">
        <v>906</v>
      </c>
      <c r="X436" t="s">
        <v>907</v>
      </c>
      <c r="Y436">
        <v>134815</v>
      </c>
      <c r="Z436" t="s">
        <v>908</v>
      </c>
      <c r="AA436" t="s">
        <v>54</v>
      </c>
      <c r="AB436" t="s">
        <v>909</v>
      </c>
      <c r="AC436" t="s">
        <v>56</v>
      </c>
      <c r="AD436" t="s">
        <v>855</v>
      </c>
      <c r="AE436" s="4">
        <v>6.5919999999999996</v>
      </c>
      <c r="AF436" t="s">
        <v>56</v>
      </c>
      <c r="AJ436">
        <v>0</v>
      </c>
    </row>
    <row r="437" spans="1:36" x14ac:dyDescent="0.2">
      <c r="A437">
        <v>5596</v>
      </c>
      <c r="B437" t="s">
        <v>851</v>
      </c>
      <c r="C437" t="s">
        <v>852</v>
      </c>
      <c r="D437" t="s">
        <v>39</v>
      </c>
      <c r="E437">
        <v>62851</v>
      </c>
      <c r="F437" t="s">
        <v>899</v>
      </c>
      <c r="G437">
        <v>214174</v>
      </c>
      <c r="H437" t="s">
        <v>75</v>
      </c>
      <c r="J437" t="s">
        <v>900</v>
      </c>
      <c r="K437" t="s">
        <v>901</v>
      </c>
      <c r="L437" t="s">
        <v>902</v>
      </c>
      <c r="M437" t="s">
        <v>255</v>
      </c>
      <c r="N437" t="s">
        <v>46</v>
      </c>
      <c r="O437" t="s">
        <v>110</v>
      </c>
      <c r="P437">
        <v>11608</v>
      </c>
      <c r="Q437" t="s">
        <v>903</v>
      </c>
      <c r="R437">
        <v>22113</v>
      </c>
      <c r="S437" t="s">
        <v>1182</v>
      </c>
      <c r="T437" t="s">
        <v>904</v>
      </c>
      <c r="U437">
        <v>34</v>
      </c>
      <c r="V437" t="s">
        <v>905</v>
      </c>
      <c r="W437" t="s">
        <v>906</v>
      </c>
      <c r="X437" t="s">
        <v>907</v>
      </c>
      <c r="Y437">
        <v>214174</v>
      </c>
      <c r="Z437" t="s">
        <v>75</v>
      </c>
      <c r="AB437" t="s">
        <v>900</v>
      </c>
      <c r="AC437" t="s">
        <v>56</v>
      </c>
      <c r="AD437" t="s">
        <v>855</v>
      </c>
      <c r="AE437" s="4">
        <v>4.33</v>
      </c>
      <c r="AF437" t="s">
        <v>56</v>
      </c>
      <c r="AJ437">
        <v>0</v>
      </c>
    </row>
    <row r="438" spans="1:36" x14ac:dyDescent="0.2">
      <c r="A438">
        <v>5596</v>
      </c>
      <c r="B438" t="s">
        <v>851</v>
      </c>
      <c r="C438" t="s">
        <v>852</v>
      </c>
      <c r="D438" t="s">
        <v>39</v>
      </c>
      <c r="E438">
        <v>62851</v>
      </c>
      <c r="F438" t="s">
        <v>899</v>
      </c>
      <c r="G438">
        <v>214174</v>
      </c>
      <c r="H438" t="s">
        <v>75</v>
      </c>
      <c r="J438" t="s">
        <v>900</v>
      </c>
      <c r="K438" t="s">
        <v>901</v>
      </c>
      <c r="L438" t="s">
        <v>902</v>
      </c>
      <c r="M438" t="s">
        <v>255</v>
      </c>
      <c r="N438" t="s">
        <v>46</v>
      </c>
      <c r="O438" t="s">
        <v>110</v>
      </c>
      <c r="P438">
        <v>11608</v>
      </c>
      <c r="Q438" t="s">
        <v>903</v>
      </c>
      <c r="R438">
        <v>22113</v>
      </c>
      <c r="S438" t="s">
        <v>1182</v>
      </c>
      <c r="T438" t="s">
        <v>904</v>
      </c>
      <c r="U438">
        <v>34</v>
      </c>
      <c r="V438" t="s">
        <v>905</v>
      </c>
      <c r="W438" t="s">
        <v>906</v>
      </c>
      <c r="X438" t="s">
        <v>907</v>
      </c>
      <c r="Y438">
        <v>265908</v>
      </c>
      <c r="Z438" t="s">
        <v>910</v>
      </c>
      <c r="AA438" t="s">
        <v>150</v>
      </c>
      <c r="AB438" t="s">
        <v>911</v>
      </c>
      <c r="AC438" t="s">
        <v>56</v>
      </c>
      <c r="AD438" t="s">
        <v>855</v>
      </c>
      <c r="AE438" s="4">
        <v>3.1120000000000001</v>
      </c>
      <c r="AF438" t="s">
        <v>56</v>
      </c>
      <c r="AJ438">
        <v>0</v>
      </c>
    </row>
    <row r="439" spans="1:36" x14ac:dyDescent="0.2">
      <c r="A439">
        <v>5596</v>
      </c>
      <c r="B439" t="s">
        <v>851</v>
      </c>
      <c r="C439" t="s">
        <v>852</v>
      </c>
      <c r="D439" t="s">
        <v>39</v>
      </c>
      <c r="E439">
        <v>62851</v>
      </c>
      <c r="F439" t="s">
        <v>899</v>
      </c>
      <c r="G439">
        <v>214174</v>
      </c>
      <c r="H439" t="s">
        <v>75</v>
      </c>
      <c r="J439" t="s">
        <v>900</v>
      </c>
      <c r="K439" t="s">
        <v>901</v>
      </c>
      <c r="L439" t="s">
        <v>902</v>
      </c>
      <c r="M439" t="s">
        <v>255</v>
      </c>
      <c r="N439" t="s">
        <v>46</v>
      </c>
      <c r="O439" t="s">
        <v>110</v>
      </c>
      <c r="P439">
        <v>11608</v>
      </c>
      <c r="Q439" t="s">
        <v>903</v>
      </c>
      <c r="R439">
        <v>22113</v>
      </c>
      <c r="S439" t="s">
        <v>1182</v>
      </c>
      <c r="T439" t="s">
        <v>904</v>
      </c>
      <c r="U439">
        <v>34</v>
      </c>
      <c r="V439" t="s">
        <v>905</v>
      </c>
      <c r="W439" t="s">
        <v>906</v>
      </c>
      <c r="X439" t="s">
        <v>907</v>
      </c>
      <c r="Y439">
        <v>153210</v>
      </c>
      <c r="Z439" t="s">
        <v>912</v>
      </c>
      <c r="AB439" t="s">
        <v>913</v>
      </c>
      <c r="AC439" t="s">
        <v>58</v>
      </c>
      <c r="AD439" t="s">
        <v>855</v>
      </c>
      <c r="AE439" s="4">
        <v>2.3199999999999998</v>
      </c>
      <c r="AF439" t="s">
        <v>56</v>
      </c>
      <c r="AJ439">
        <v>0</v>
      </c>
    </row>
    <row r="440" spans="1:36" x14ac:dyDescent="0.2">
      <c r="A440">
        <v>5597</v>
      </c>
      <c r="B440" t="s">
        <v>919</v>
      </c>
      <c r="C440" t="s">
        <v>920</v>
      </c>
      <c r="D440" t="s">
        <v>39</v>
      </c>
      <c r="E440">
        <v>62946</v>
      </c>
      <c r="F440" t="s">
        <v>947</v>
      </c>
      <c r="G440">
        <v>153210</v>
      </c>
      <c r="H440" t="s">
        <v>912</v>
      </c>
      <c r="J440" t="s">
        <v>913</v>
      </c>
      <c r="K440" t="s">
        <v>948</v>
      </c>
      <c r="L440" t="s">
        <v>949</v>
      </c>
      <c r="M440" t="s">
        <v>255</v>
      </c>
      <c r="N440" t="s">
        <v>46</v>
      </c>
      <c r="O440" t="s">
        <v>110</v>
      </c>
      <c r="P440">
        <v>11608</v>
      </c>
      <c r="Q440" t="s">
        <v>903</v>
      </c>
      <c r="R440">
        <v>22113</v>
      </c>
      <c r="S440" t="s">
        <v>1182</v>
      </c>
      <c r="T440" t="s">
        <v>904</v>
      </c>
      <c r="U440">
        <v>34</v>
      </c>
      <c r="V440" t="s">
        <v>905</v>
      </c>
      <c r="W440" t="s">
        <v>906</v>
      </c>
      <c r="X440" t="s">
        <v>907</v>
      </c>
      <c r="Y440">
        <v>214174</v>
      </c>
      <c r="Z440" t="s">
        <v>75</v>
      </c>
      <c r="AB440" t="s">
        <v>900</v>
      </c>
      <c r="AC440" t="s">
        <v>58</v>
      </c>
      <c r="AD440" t="s">
        <v>855</v>
      </c>
      <c r="AE440" s="4">
        <v>4.33</v>
      </c>
      <c r="AF440" t="s">
        <v>56</v>
      </c>
      <c r="AJ440">
        <v>0</v>
      </c>
    </row>
    <row r="441" spans="1:36" x14ac:dyDescent="0.2">
      <c r="A441">
        <v>5597</v>
      </c>
      <c r="B441" t="s">
        <v>919</v>
      </c>
      <c r="C441" t="s">
        <v>920</v>
      </c>
      <c r="D441" t="s">
        <v>39</v>
      </c>
      <c r="E441">
        <v>62946</v>
      </c>
      <c r="F441" t="s">
        <v>947</v>
      </c>
      <c r="G441">
        <v>153210</v>
      </c>
      <c r="H441" t="s">
        <v>912</v>
      </c>
      <c r="J441" t="s">
        <v>913</v>
      </c>
      <c r="K441" t="s">
        <v>948</v>
      </c>
      <c r="L441" t="s">
        <v>949</v>
      </c>
      <c r="M441" t="s">
        <v>255</v>
      </c>
      <c r="N441" t="s">
        <v>46</v>
      </c>
      <c r="O441" t="s">
        <v>110</v>
      </c>
      <c r="P441">
        <v>11608</v>
      </c>
      <c r="Q441" t="s">
        <v>903</v>
      </c>
      <c r="R441">
        <v>22113</v>
      </c>
      <c r="S441" t="s">
        <v>1182</v>
      </c>
      <c r="T441" t="s">
        <v>904</v>
      </c>
      <c r="U441">
        <v>34</v>
      </c>
      <c r="V441" t="s">
        <v>905</v>
      </c>
      <c r="W441" t="s">
        <v>906</v>
      </c>
      <c r="X441" t="s">
        <v>907</v>
      </c>
      <c r="Y441">
        <v>265908</v>
      </c>
      <c r="Z441" t="s">
        <v>910</v>
      </c>
      <c r="AA441" t="s">
        <v>150</v>
      </c>
      <c r="AB441" t="s">
        <v>911</v>
      </c>
      <c r="AC441" t="s">
        <v>58</v>
      </c>
      <c r="AD441" t="s">
        <v>855</v>
      </c>
      <c r="AE441" s="4">
        <v>3.1120000000000001</v>
      </c>
      <c r="AF441" t="s">
        <v>56</v>
      </c>
      <c r="AJ441">
        <v>0</v>
      </c>
    </row>
    <row r="442" spans="1:36" x14ac:dyDescent="0.2">
      <c r="A442">
        <v>5597</v>
      </c>
      <c r="B442" t="s">
        <v>919</v>
      </c>
      <c r="C442" t="s">
        <v>920</v>
      </c>
      <c r="D442" t="s">
        <v>39</v>
      </c>
      <c r="E442">
        <v>62946</v>
      </c>
      <c r="F442" t="s">
        <v>947</v>
      </c>
      <c r="G442">
        <v>153210</v>
      </c>
      <c r="H442" t="s">
        <v>912</v>
      </c>
      <c r="J442" t="s">
        <v>913</v>
      </c>
      <c r="K442" t="s">
        <v>948</v>
      </c>
      <c r="L442" t="s">
        <v>949</v>
      </c>
      <c r="M442" t="s">
        <v>255</v>
      </c>
      <c r="N442" t="s">
        <v>46</v>
      </c>
      <c r="O442" t="s">
        <v>110</v>
      </c>
      <c r="P442">
        <v>11608</v>
      </c>
      <c r="Q442" t="s">
        <v>903</v>
      </c>
      <c r="R442">
        <v>22113</v>
      </c>
      <c r="S442" t="s">
        <v>1182</v>
      </c>
      <c r="T442" t="s">
        <v>904</v>
      </c>
      <c r="U442">
        <v>34</v>
      </c>
      <c r="V442" t="s">
        <v>905</v>
      </c>
      <c r="W442" t="s">
        <v>906</v>
      </c>
      <c r="X442" t="s">
        <v>907</v>
      </c>
      <c r="Y442">
        <v>153210</v>
      </c>
      <c r="Z442" t="s">
        <v>912</v>
      </c>
      <c r="AB442" t="s">
        <v>913</v>
      </c>
      <c r="AC442" t="s">
        <v>56</v>
      </c>
      <c r="AD442" t="s">
        <v>855</v>
      </c>
      <c r="AE442" s="4">
        <v>2.3199999999999998</v>
      </c>
      <c r="AF442" t="s">
        <v>56</v>
      </c>
      <c r="AJ442">
        <v>0</v>
      </c>
    </row>
    <row r="443" spans="1:36" x14ac:dyDescent="0.2">
      <c r="A443">
        <v>5597</v>
      </c>
      <c r="B443" t="s">
        <v>919</v>
      </c>
      <c r="C443" t="s">
        <v>920</v>
      </c>
      <c r="D443" t="s">
        <v>39</v>
      </c>
      <c r="E443">
        <v>62946</v>
      </c>
      <c r="F443" t="s">
        <v>947</v>
      </c>
      <c r="G443">
        <v>153210</v>
      </c>
      <c r="H443" t="s">
        <v>912</v>
      </c>
      <c r="J443" t="s">
        <v>913</v>
      </c>
      <c r="K443" t="s">
        <v>948</v>
      </c>
      <c r="L443" t="s">
        <v>949</v>
      </c>
      <c r="M443" t="s">
        <v>255</v>
      </c>
      <c r="N443" t="s">
        <v>46</v>
      </c>
      <c r="O443" t="s">
        <v>110</v>
      </c>
      <c r="P443">
        <v>11608</v>
      </c>
      <c r="Q443" t="s">
        <v>903</v>
      </c>
      <c r="R443">
        <v>22113</v>
      </c>
      <c r="S443" t="s">
        <v>1182</v>
      </c>
      <c r="T443" t="s">
        <v>904</v>
      </c>
      <c r="U443">
        <v>34</v>
      </c>
      <c r="V443" t="s">
        <v>905</v>
      </c>
      <c r="W443" t="s">
        <v>906</v>
      </c>
      <c r="X443" t="s">
        <v>907</v>
      </c>
      <c r="Y443">
        <v>212904</v>
      </c>
      <c r="Z443" t="s">
        <v>278</v>
      </c>
      <c r="AB443" t="s">
        <v>950</v>
      </c>
      <c r="AC443" t="s">
        <v>56</v>
      </c>
      <c r="AD443" t="s">
        <v>855</v>
      </c>
      <c r="AE443" s="4">
        <v>2.15</v>
      </c>
      <c r="AF443" t="s">
        <v>56</v>
      </c>
      <c r="AJ443">
        <v>0</v>
      </c>
    </row>
    <row r="444" spans="1:36" x14ac:dyDescent="0.2">
      <c r="A444">
        <v>5597</v>
      </c>
      <c r="B444" t="s">
        <v>919</v>
      </c>
      <c r="C444" t="s">
        <v>920</v>
      </c>
      <c r="D444" t="s">
        <v>39</v>
      </c>
      <c r="E444">
        <v>62946</v>
      </c>
      <c r="F444" t="s">
        <v>947</v>
      </c>
      <c r="G444">
        <v>153210</v>
      </c>
      <c r="H444" t="s">
        <v>912</v>
      </c>
      <c r="J444" t="s">
        <v>913</v>
      </c>
      <c r="K444" t="s">
        <v>948</v>
      </c>
      <c r="L444" t="s">
        <v>949</v>
      </c>
      <c r="M444" t="s">
        <v>255</v>
      </c>
      <c r="N444" t="s">
        <v>46</v>
      </c>
      <c r="O444" t="s">
        <v>110</v>
      </c>
      <c r="P444">
        <v>11608</v>
      </c>
      <c r="Q444" t="s">
        <v>903</v>
      </c>
      <c r="R444">
        <v>22113</v>
      </c>
      <c r="S444" t="s">
        <v>1182</v>
      </c>
      <c r="T444" t="s">
        <v>904</v>
      </c>
      <c r="U444">
        <v>34</v>
      </c>
      <c r="V444" t="s">
        <v>905</v>
      </c>
      <c r="W444" t="s">
        <v>906</v>
      </c>
      <c r="X444" t="s">
        <v>907</v>
      </c>
      <c r="Y444">
        <v>223709</v>
      </c>
      <c r="Z444" t="s">
        <v>120</v>
      </c>
      <c r="AB444" t="s">
        <v>951</v>
      </c>
      <c r="AC444" t="s">
        <v>56</v>
      </c>
      <c r="AD444" t="s">
        <v>855</v>
      </c>
      <c r="AE444" s="4">
        <v>1.9970000000000001</v>
      </c>
      <c r="AF444" t="s">
        <v>56</v>
      </c>
      <c r="AJ444">
        <v>0</v>
      </c>
    </row>
    <row r="445" spans="1:36" x14ac:dyDescent="0.2">
      <c r="A445">
        <v>5597</v>
      </c>
      <c r="B445" t="s">
        <v>919</v>
      </c>
      <c r="C445" t="s">
        <v>920</v>
      </c>
      <c r="D445" t="s">
        <v>39</v>
      </c>
      <c r="E445">
        <v>62946</v>
      </c>
      <c r="F445" t="s">
        <v>947</v>
      </c>
      <c r="G445">
        <v>153210</v>
      </c>
      <c r="H445" t="s">
        <v>912</v>
      </c>
      <c r="J445" t="s">
        <v>913</v>
      </c>
      <c r="K445" t="s">
        <v>948</v>
      </c>
      <c r="L445" t="s">
        <v>949</v>
      </c>
      <c r="M445" t="s">
        <v>255</v>
      </c>
      <c r="N445" t="s">
        <v>46</v>
      </c>
      <c r="O445" t="s">
        <v>110</v>
      </c>
      <c r="P445">
        <v>11608</v>
      </c>
      <c r="Q445" t="s">
        <v>903</v>
      </c>
      <c r="R445">
        <v>22113</v>
      </c>
      <c r="S445" t="s">
        <v>1182</v>
      </c>
      <c r="T445" t="s">
        <v>904</v>
      </c>
      <c r="U445">
        <v>34</v>
      </c>
      <c r="V445" t="s">
        <v>905</v>
      </c>
      <c r="W445" t="s">
        <v>906</v>
      </c>
      <c r="X445" t="s">
        <v>907</v>
      </c>
      <c r="Y445">
        <v>131064</v>
      </c>
      <c r="Z445" t="s">
        <v>207</v>
      </c>
      <c r="AB445" t="s">
        <v>682</v>
      </c>
      <c r="AC445" t="s">
        <v>58</v>
      </c>
      <c r="AD445" t="s">
        <v>855</v>
      </c>
      <c r="AE445" s="4">
        <v>1.992</v>
      </c>
      <c r="AF445" t="s">
        <v>56</v>
      </c>
      <c r="AJ445">
        <v>0</v>
      </c>
    </row>
    <row r="446" spans="1:36" x14ac:dyDescent="0.2">
      <c r="A446">
        <v>5597</v>
      </c>
      <c r="B446" t="s">
        <v>919</v>
      </c>
      <c r="C446" t="s">
        <v>920</v>
      </c>
      <c r="D446" t="s">
        <v>39</v>
      </c>
      <c r="E446">
        <v>62946</v>
      </c>
      <c r="F446" t="s">
        <v>947</v>
      </c>
      <c r="G446">
        <v>153210</v>
      </c>
      <c r="H446" t="s">
        <v>912</v>
      </c>
      <c r="J446" t="s">
        <v>913</v>
      </c>
      <c r="K446" t="s">
        <v>948</v>
      </c>
      <c r="L446" t="s">
        <v>949</v>
      </c>
      <c r="M446" t="s">
        <v>255</v>
      </c>
      <c r="N446" t="s">
        <v>46</v>
      </c>
      <c r="O446" t="s">
        <v>110</v>
      </c>
      <c r="P446">
        <v>11608</v>
      </c>
      <c r="Q446" t="s">
        <v>903</v>
      </c>
      <c r="R446">
        <v>22113</v>
      </c>
      <c r="S446" t="s">
        <v>1182</v>
      </c>
      <c r="T446" t="s">
        <v>904</v>
      </c>
      <c r="U446">
        <v>34</v>
      </c>
      <c r="V446" t="s">
        <v>905</v>
      </c>
      <c r="W446" t="s">
        <v>906</v>
      </c>
      <c r="X446" t="s">
        <v>907</v>
      </c>
      <c r="Y446">
        <v>203178</v>
      </c>
      <c r="Z446" t="s">
        <v>73</v>
      </c>
      <c r="AB446" t="s">
        <v>783</v>
      </c>
      <c r="AC446" t="s">
        <v>58</v>
      </c>
      <c r="AD446" t="s">
        <v>855</v>
      </c>
      <c r="AE446" s="4">
        <v>1.8109999999999999</v>
      </c>
      <c r="AF446" t="s">
        <v>56</v>
      </c>
      <c r="AJ446">
        <v>0</v>
      </c>
    </row>
    <row r="447" spans="1:36" x14ac:dyDescent="0.2">
      <c r="A447">
        <v>5597</v>
      </c>
      <c r="B447" t="s">
        <v>919</v>
      </c>
      <c r="C447" t="s">
        <v>920</v>
      </c>
      <c r="D447" t="s">
        <v>39</v>
      </c>
      <c r="E447">
        <v>62946</v>
      </c>
      <c r="F447" t="s">
        <v>947</v>
      </c>
      <c r="G447">
        <v>153210</v>
      </c>
      <c r="H447" t="s">
        <v>912</v>
      </c>
      <c r="J447" t="s">
        <v>913</v>
      </c>
      <c r="K447" t="s">
        <v>948</v>
      </c>
      <c r="L447" t="s">
        <v>949</v>
      </c>
      <c r="M447" t="s">
        <v>255</v>
      </c>
      <c r="N447" t="s">
        <v>46</v>
      </c>
      <c r="O447" t="s">
        <v>110</v>
      </c>
      <c r="P447">
        <v>11608</v>
      </c>
      <c r="Q447" t="s">
        <v>903</v>
      </c>
      <c r="R447">
        <v>22113</v>
      </c>
      <c r="S447" t="s">
        <v>1182</v>
      </c>
      <c r="T447" t="s">
        <v>904</v>
      </c>
      <c r="U447">
        <v>34</v>
      </c>
      <c r="V447" t="s">
        <v>905</v>
      </c>
      <c r="W447" t="s">
        <v>906</v>
      </c>
      <c r="X447" t="s">
        <v>907</v>
      </c>
      <c r="Y447">
        <v>209507</v>
      </c>
      <c r="Z447" t="s">
        <v>153</v>
      </c>
      <c r="AA447" t="s">
        <v>150</v>
      </c>
      <c r="AB447" t="s">
        <v>738</v>
      </c>
      <c r="AC447" t="s">
        <v>58</v>
      </c>
      <c r="AD447" t="s">
        <v>855</v>
      </c>
      <c r="AE447" s="4">
        <v>1.6639999999999999</v>
      </c>
      <c r="AF447" t="s">
        <v>56</v>
      </c>
      <c r="AJ447">
        <v>0</v>
      </c>
    </row>
    <row r="448" spans="1:36" x14ac:dyDescent="0.2">
      <c r="A448">
        <v>5597</v>
      </c>
      <c r="B448" t="s">
        <v>919</v>
      </c>
      <c r="C448" t="s">
        <v>920</v>
      </c>
      <c r="D448" t="s">
        <v>39</v>
      </c>
      <c r="E448">
        <v>62946</v>
      </c>
      <c r="F448" t="s">
        <v>947</v>
      </c>
      <c r="G448">
        <v>153210</v>
      </c>
      <c r="H448" t="s">
        <v>912</v>
      </c>
      <c r="J448" t="s">
        <v>913</v>
      </c>
      <c r="K448" t="s">
        <v>948</v>
      </c>
      <c r="L448" t="s">
        <v>949</v>
      </c>
      <c r="M448" t="s">
        <v>255</v>
      </c>
      <c r="N448" t="s">
        <v>46</v>
      </c>
      <c r="O448" t="s">
        <v>110</v>
      </c>
      <c r="P448">
        <v>11608</v>
      </c>
      <c r="Q448" t="s">
        <v>903</v>
      </c>
      <c r="R448">
        <v>22113</v>
      </c>
      <c r="S448" t="s">
        <v>1182</v>
      </c>
      <c r="T448" t="s">
        <v>904</v>
      </c>
      <c r="U448">
        <v>34</v>
      </c>
      <c r="V448" t="s">
        <v>905</v>
      </c>
      <c r="W448" t="s">
        <v>906</v>
      </c>
      <c r="X448" t="s">
        <v>907</v>
      </c>
      <c r="Y448">
        <v>202707</v>
      </c>
      <c r="Z448" t="s">
        <v>426</v>
      </c>
      <c r="AB448" t="s">
        <v>952</v>
      </c>
      <c r="AC448" t="s">
        <v>58</v>
      </c>
      <c r="AD448" t="s">
        <v>855</v>
      </c>
      <c r="AE448" s="4">
        <v>2.1120000000000001</v>
      </c>
      <c r="AF448" t="s">
        <v>56</v>
      </c>
      <c r="AJ448">
        <v>0</v>
      </c>
    </row>
    <row r="449" spans="1:36" x14ac:dyDescent="0.2">
      <c r="A449">
        <v>5597</v>
      </c>
      <c r="B449" t="s">
        <v>919</v>
      </c>
      <c r="C449" t="s">
        <v>920</v>
      </c>
      <c r="D449" t="s">
        <v>39</v>
      </c>
      <c r="E449">
        <v>62949</v>
      </c>
      <c r="F449" t="s">
        <v>953</v>
      </c>
      <c r="G449">
        <v>202707</v>
      </c>
      <c r="H449" t="s">
        <v>426</v>
      </c>
      <c r="J449" t="s">
        <v>952</v>
      </c>
      <c r="K449" t="s">
        <v>954</v>
      </c>
      <c r="L449" t="s">
        <v>955</v>
      </c>
      <c r="M449" t="s">
        <v>255</v>
      </c>
      <c r="N449" t="s">
        <v>46</v>
      </c>
      <c r="O449" t="s">
        <v>110</v>
      </c>
      <c r="P449">
        <v>11608</v>
      </c>
      <c r="Q449" t="s">
        <v>903</v>
      </c>
      <c r="R449">
        <v>22113</v>
      </c>
      <c r="S449" t="s">
        <v>1182</v>
      </c>
      <c r="T449" t="s">
        <v>904</v>
      </c>
      <c r="U449">
        <v>34</v>
      </c>
      <c r="V449" t="s">
        <v>905</v>
      </c>
      <c r="W449" t="s">
        <v>906</v>
      </c>
      <c r="X449" t="s">
        <v>907</v>
      </c>
      <c r="Y449">
        <v>214174</v>
      </c>
      <c r="Z449" t="s">
        <v>75</v>
      </c>
      <c r="AB449" t="s">
        <v>900</v>
      </c>
      <c r="AC449" t="s">
        <v>58</v>
      </c>
      <c r="AD449" t="s">
        <v>855</v>
      </c>
      <c r="AE449" s="4">
        <v>4.33</v>
      </c>
      <c r="AF449" t="s">
        <v>56</v>
      </c>
      <c r="AJ449">
        <v>0</v>
      </c>
    </row>
    <row r="450" spans="1:36" x14ac:dyDescent="0.2">
      <c r="A450">
        <v>5597</v>
      </c>
      <c r="B450" t="s">
        <v>919</v>
      </c>
      <c r="C450" t="s">
        <v>920</v>
      </c>
      <c r="D450" t="s">
        <v>39</v>
      </c>
      <c r="E450">
        <v>62949</v>
      </c>
      <c r="F450" t="s">
        <v>953</v>
      </c>
      <c r="G450">
        <v>202707</v>
      </c>
      <c r="H450" t="s">
        <v>426</v>
      </c>
      <c r="J450" t="s">
        <v>952</v>
      </c>
      <c r="K450" t="s">
        <v>954</v>
      </c>
      <c r="L450" t="s">
        <v>955</v>
      </c>
      <c r="M450" t="s">
        <v>255</v>
      </c>
      <c r="N450" t="s">
        <v>46</v>
      </c>
      <c r="O450" t="s">
        <v>110</v>
      </c>
      <c r="P450">
        <v>11608</v>
      </c>
      <c r="Q450" t="s">
        <v>903</v>
      </c>
      <c r="R450">
        <v>22113</v>
      </c>
      <c r="S450" t="s">
        <v>1182</v>
      </c>
      <c r="T450" t="s">
        <v>904</v>
      </c>
      <c r="U450">
        <v>34</v>
      </c>
      <c r="V450" t="s">
        <v>905</v>
      </c>
      <c r="W450" t="s">
        <v>906</v>
      </c>
      <c r="X450" t="s">
        <v>907</v>
      </c>
      <c r="Y450">
        <v>265908</v>
      </c>
      <c r="Z450" t="s">
        <v>910</v>
      </c>
      <c r="AA450" t="s">
        <v>150</v>
      </c>
      <c r="AB450" t="s">
        <v>911</v>
      </c>
      <c r="AC450" t="s">
        <v>58</v>
      </c>
      <c r="AD450" t="s">
        <v>855</v>
      </c>
      <c r="AE450" s="4">
        <v>3.1120000000000001</v>
      </c>
      <c r="AF450" t="s">
        <v>56</v>
      </c>
      <c r="AJ450">
        <v>0</v>
      </c>
    </row>
    <row r="451" spans="1:36" x14ac:dyDescent="0.2">
      <c r="A451">
        <v>5597</v>
      </c>
      <c r="B451" t="s">
        <v>919</v>
      </c>
      <c r="C451" t="s">
        <v>920</v>
      </c>
      <c r="D451" t="s">
        <v>39</v>
      </c>
      <c r="E451">
        <v>62949</v>
      </c>
      <c r="F451" t="s">
        <v>953</v>
      </c>
      <c r="G451">
        <v>202707</v>
      </c>
      <c r="H451" t="s">
        <v>426</v>
      </c>
      <c r="J451" t="s">
        <v>952</v>
      </c>
      <c r="K451" t="s">
        <v>954</v>
      </c>
      <c r="L451" t="s">
        <v>955</v>
      </c>
      <c r="M451" t="s">
        <v>255</v>
      </c>
      <c r="N451" t="s">
        <v>46</v>
      </c>
      <c r="O451" t="s">
        <v>110</v>
      </c>
      <c r="P451">
        <v>11608</v>
      </c>
      <c r="Q451" t="s">
        <v>903</v>
      </c>
      <c r="R451">
        <v>22113</v>
      </c>
      <c r="S451" t="s">
        <v>1182</v>
      </c>
      <c r="T451" t="s">
        <v>904</v>
      </c>
      <c r="U451">
        <v>34</v>
      </c>
      <c r="V451" t="s">
        <v>905</v>
      </c>
      <c r="W451" t="s">
        <v>906</v>
      </c>
      <c r="X451" t="s">
        <v>907</v>
      </c>
      <c r="Y451">
        <v>202707</v>
      </c>
      <c r="Z451" t="s">
        <v>426</v>
      </c>
      <c r="AB451" t="s">
        <v>952</v>
      </c>
      <c r="AC451" t="s">
        <v>56</v>
      </c>
      <c r="AD451" t="s">
        <v>855</v>
      </c>
      <c r="AE451" s="4">
        <v>2.1120000000000001</v>
      </c>
      <c r="AF451" t="s">
        <v>56</v>
      </c>
      <c r="AJ451">
        <v>0</v>
      </c>
    </row>
    <row r="452" spans="1:36" x14ac:dyDescent="0.2">
      <c r="A452">
        <v>5597</v>
      </c>
      <c r="B452" t="s">
        <v>919</v>
      </c>
      <c r="C452" t="s">
        <v>920</v>
      </c>
      <c r="D452" t="s">
        <v>39</v>
      </c>
      <c r="E452">
        <v>62949</v>
      </c>
      <c r="F452" t="s">
        <v>953</v>
      </c>
      <c r="G452">
        <v>202707</v>
      </c>
      <c r="H452" t="s">
        <v>426</v>
      </c>
      <c r="J452" t="s">
        <v>952</v>
      </c>
      <c r="K452" t="s">
        <v>954</v>
      </c>
      <c r="L452" t="s">
        <v>955</v>
      </c>
      <c r="M452" t="s">
        <v>255</v>
      </c>
      <c r="N452" t="s">
        <v>46</v>
      </c>
      <c r="O452" t="s">
        <v>110</v>
      </c>
      <c r="P452">
        <v>11608</v>
      </c>
      <c r="Q452" t="s">
        <v>903</v>
      </c>
      <c r="R452">
        <v>22113</v>
      </c>
      <c r="S452" t="s">
        <v>1182</v>
      </c>
      <c r="T452" t="s">
        <v>904</v>
      </c>
      <c r="U452">
        <v>34</v>
      </c>
      <c r="V452" t="s">
        <v>905</v>
      </c>
      <c r="W452" t="s">
        <v>906</v>
      </c>
      <c r="X452" t="s">
        <v>907</v>
      </c>
      <c r="Y452">
        <v>248046</v>
      </c>
      <c r="Z452" t="s">
        <v>752</v>
      </c>
      <c r="AB452" t="s">
        <v>291</v>
      </c>
      <c r="AC452" t="s">
        <v>56</v>
      </c>
      <c r="AD452" t="s">
        <v>855</v>
      </c>
      <c r="AE452" s="4">
        <v>1.7929999999999999</v>
      </c>
      <c r="AF452" t="s">
        <v>56</v>
      </c>
      <c r="AJ452">
        <v>0</v>
      </c>
    </row>
    <row r="453" spans="1:36" x14ac:dyDescent="0.2">
      <c r="A453">
        <v>5597</v>
      </c>
      <c r="B453" t="s">
        <v>919</v>
      </c>
      <c r="C453" t="s">
        <v>920</v>
      </c>
      <c r="D453" t="s">
        <v>39</v>
      </c>
      <c r="E453">
        <v>62949</v>
      </c>
      <c r="F453" t="s">
        <v>953</v>
      </c>
      <c r="G453">
        <v>202707</v>
      </c>
      <c r="H453" t="s">
        <v>426</v>
      </c>
      <c r="J453" t="s">
        <v>952</v>
      </c>
      <c r="K453" t="s">
        <v>954</v>
      </c>
      <c r="L453" t="s">
        <v>955</v>
      </c>
      <c r="M453" t="s">
        <v>255</v>
      </c>
      <c r="N453" t="s">
        <v>46</v>
      </c>
      <c r="O453" t="s">
        <v>110</v>
      </c>
      <c r="P453">
        <v>11608</v>
      </c>
      <c r="Q453" t="s">
        <v>903</v>
      </c>
      <c r="R453">
        <v>22113</v>
      </c>
      <c r="S453" t="s">
        <v>1182</v>
      </c>
      <c r="T453" t="s">
        <v>904</v>
      </c>
      <c r="U453">
        <v>34</v>
      </c>
      <c r="V453" t="s">
        <v>905</v>
      </c>
      <c r="W453" t="s">
        <v>906</v>
      </c>
      <c r="X453" t="s">
        <v>907</v>
      </c>
      <c r="Y453">
        <v>130963</v>
      </c>
      <c r="Z453" t="s">
        <v>956</v>
      </c>
      <c r="AA453" t="s">
        <v>54</v>
      </c>
      <c r="AB453" t="s">
        <v>957</v>
      </c>
      <c r="AC453" t="s">
        <v>58</v>
      </c>
      <c r="AD453" t="s">
        <v>855</v>
      </c>
      <c r="AE453" s="4">
        <v>1.6180000000000001</v>
      </c>
      <c r="AF453" t="s">
        <v>56</v>
      </c>
      <c r="AJ453">
        <v>0</v>
      </c>
    </row>
    <row r="454" spans="1:36" x14ac:dyDescent="0.2">
      <c r="A454">
        <v>5597</v>
      </c>
      <c r="B454" t="s">
        <v>919</v>
      </c>
      <c r="C454" t="s">
        <v>920</v>
      </c>
      <c r="D454" t="s">
        <v>39</v>
      </c>
      <c r="E454">
        <v>62949</v>
      </c>
      <c r="F454" t="s">
        <v>953</v>
      </c>
      <c r="G454">
        <v>202707</v>
      </c>
      <c r="H454" t="s">
        <v>426</v>
      </c>
      <c r="J454" t="s">
        <v>952</v>
      </c>
      <c r="K454" t="s">
        <v>954</v>
      </c>
      <c r="L454" t="s">
        <v>955</v>
      </c>
      <c r="M454" t="s">
        <v>255</v>
      </c>
      <c r="N454" t="s">
        <v>46</v>
      </c>
      <c r="O454" t="s">
        <v>110</v>
      </c>
      <c r="P454">
        <v>11608</v>
      </c>
      <c r="Q454" t="s">
        <v>903</v>
      </c>
      <c r="R454">
        <v>22113</v>
      </c>
      <c r="S454" t="s">
        <v>1182</v>
      </c>
      <c r="T454" t="s">
        <v>904</v>
      </c>
      <c r="U454">
        <v>34</v>
      </c>
      <c r="V454" t="s">
        <v>905</v>
      </c>
      <c r="W454" t="s">
        <v>906</v>
      </c>
      <c r="X454" t="s">
        <v>907</v>
      </c>
      <c r="Y454">
        <v>229694</v>
      </c>
      <c r="Z454" t="s">
        <v>356</v>
      </c>
      <c r="AB454" t="s">
        <v>289</v>
      </c>
      <c r="AC454" t="s">
        <v>58</v>
      </c>
      <c r="AD454" t="s">
        <v>855</v>
      </c>
      <c r="AE454" s="4">
        <v>1.474</v>
      </c>
      <c r="AF454" t="s">
        <v>56</v>
      </c>
      <c r="AJ454">
        <v>0</v>
      </c>
    </row>
    <row r="455" spans="1:36" x14ac:dyDescent="0.2">
      <c r="A455">
        <v>5597</v>
      </c>
      <c r="B455" t="s">
        <v>919</v>
      </c>
      <c r="C455" t="s">
        <v>920</v>
      </c>
      <c r="D455" t="s">
        <v>39</v>
      </c>
      <c r="E455">
        <v>62949</v>
      </c>
      <c r="F455" t="s">
        <v>953</v>
      </c>
      <c r="G455">
        <v>202707</v>
      </c>
      <c r="H455" t="s">
        <v>426</v>
      </c>
      <c r="J455" t="s">
        <v>952</v>
      </c>
      <c r="K455" t="s">
        <v>954</v>
      </c>
      <c r="L455" t="s">
        <v>955</v>
      </c>
      <c r="M455" t="s">
        <v>255</v>
      </c>
      <c r="N455" t="s">
        <v>46</v>
      </c>
      <c r="O455" t="s">
        <v>110</v>
      </c>
      <c r="P455">
        <v>11608</v>
      </c>
      <c r="Q455" t="s">
        <v>903</v>
      </c>
      <c r="R455">
        <v>22113</v>
      </c>
      <c r="S455" t="s">
        <v>1182</v>
      </c>
      <c r="T455" t="s">
        <v>904</v>
      </c>
      <c r="U455">
        <v>34</v>
      </c>
      <c r="V455" t="s">
        <v>905</v>
      </c>
      <c r="W455" t="s">
        <v>906</v>
      </c>
      <c r="X455" t="s">
        <v>907</v>
      </c>
      <c r="Y455">
        <v>121531</v>
      </c>
      <c r="Z455" t="s">
        <v>507</v>
      </c>
      <c r="AB455" t="s">
        <v>958</v>
      </c>
      <c r="AC455" t="s">
        <v>56</v>
      </c>
      <c r="AD455" t="s">
        <v>855</v>
      </c>
      <c r="AE455" s="4">
        <v>1.3180000000000001</v>
      </c>
      <c r="AF455" t="s">
        <v>56</v>
      </c>
      <c r="AJ455">
        <v>0</v>
      </c>
    </row>
    <row r="456" spans="1:36" x14ac:dyDescent="0.2">
      <c r="A456">
        <v>5597</v>
      </c>
      <c r="B456" t="s">
        <v>919</v>
      </c>
      <c r="C456" t="s">
        <v>920</v>
      </c>
      <c r="D456" t="s">
        <v>39</v>
      </c>
      <c r="E456">
        <v>62949</v>
      </c>
      <c r="F456" t="s">
        <v>953</v>
      </c>
      <c r="G456">
        <v>202707</v>
      </c>
      <c r="H456" t="s">
        <v>426</v>
      </c>
      <c r="J456" t="s">
        <v>952</v>
      </c>
      <c r="K456" t="s">
        <v>954</v>
      </c>
      <c r="L456" t="s">
        <v>955</v>
      </c>
      <c r="M456" t="s">
        <v>255</v>
      </c>
      <c r="N456" t="s">
        <v>46</v>
      </c>
      <c r="O456" t="s">
        <v>110</v>
      </c>
      <c r="P456">
        <v>11608</v>
      </c>
      <c r="Q456" t="s">
        <v>903</v>
      </c>
      <c r="R456">
        <v>22113</v>
      </c>
      <c r="S456" t="s">
        <v>1182</v>
      </c>
      <c r="T456" t="s">
        <v>904</v>
      </c>
      <c r="U456">
        <v>34</v>
      </c>
      <c r="V456" t="s">
        <v>905</v>
      </c>
      <c r="W456" t="s">
        <v>906</v>
      </c>
      <c r="X456" t="s">
        <v>907</v>
      </c>
      <c r="Y456">
        <v>223709</v>
      </c>
      <c r="Z456" t="s">
        <v>120</v>
      </c>
      <c r="AB456" t="s">
        <v>951</v>
      </c>
      <c r="AC456" t="s">
        <v>58</v>
      </c>
      <c r="AD456" t="s">
        <v>855</v>
      </c>
      <c r="AE456" s="4">
        <v>1.9970000000000001</v>
      </c>
      <c r="AF456" t="s">
        <v>56</v>
      </c>
      <c r="AJ456">
        <v>0</v>
      </c>
    </row>
    <row r="457" spans="1:36" x14ac:dyDescent="0.2">
      <c r="A457">
        <v>5597</v>
      </c>
      <c r="B457" t="s">
        <v>919</v>
      </c>
      <c r="C457" t="s">
        <v>920</v>
      </c>
      <c r="D457" t="s">
        <v>39</v>
      </c>
      <c r="E457">
        <v>62950</v>
      </c>
      <c r="F457" t="s">
        <v>959</v>
      </c>
      <c r="G457">
        <v>131064</v>
      </c>
      <c r="H457" t="s">
        <v>207</v>
      </c>
      <c r="J457" t="s">
        <v>682</v>
      </c>
      <c r="K457" t="s">
        <v>960</v>
      </c>
      <c r="L457" t="s">
        <v>961</v>
      </c>
      <c r="M457" t="s">
        <v>124</v>
      </c>
      <c r="N457" t="s">
        <v>46</v>
      </c>
      <c r="O457" t="s">
        <v>110</v>
      </c>
      <c r="P457">
        <v>11608</v>
      </c>
      <c r="Q457" t="s">
        <v>903</v>
      </c>
      <c r="R457">
        <v>22113</v>
      </c>
      <c r="S457" t="s">
        <v>1182</v>
      </c>
      <c r="T457" t="s">
        <v>904</v>
      </c>
      <c r="U457">
        <v>34</v>
      </c>
      <c r="V457" t="s">
        <v>905</v>
      </c>
      <c r="W457" t="s">
        <v>906</v>
      </c>
      <c r="X457" t="s">
        <v>907</v>
      </c>
      <c r="Y457">
        <v>131064</v>
      </c>
      <c r="Z457" t="s">
        <v>207</v>
      </c>
      <c r="AB457" t="s">
        <v>682</v>
      </c>
      <c r="AC457" t="s">
        <v>56</v>
      </c>
      <c r="AD457" t="s">
        <v>855</v>
      </c>
      <c r="AE457" s="4">
        <v>1.992</v>
      </c>
      <c r="AF457" t="s">
        <v>56</v>
      </c>
      <c r="AH457" t="s">
        <v>221</v>
      </c>
      <c r="AI457" t="s">
        <v>221</v>
      </c>
      <c r="AJ457">
        <v>0</v>
      </c>
    </row>
    <row r="458" spans="1:36" x14ac:dyDescent="0.2">
      <c r="A458">
        <v>5597</v>
      </c>
      <c r="B458" t="s">
        <v>919</v>
      </c>
      <c r="C458" t="s">
        <v>920</v>
      </c>
      <c r="D458" t="s">
        <v>39</v>
      </c>
      <c r="E458">
        <v>62950</v>
      </c>
      <c r="F458" t="s">
        <v>959</v>
      </c>
      <c r="G458">
        <v>131064</v>
      </c>
      <c r="H458" t="s">
        <v>207</v>
      </c>
      <c r="J458" t="s">
        <v>682</v>
      </c>
      <c r="K458" t="s">
        <v>960</v>
      </c>
      <c r="L458" t="s">
        <v>961</v>
      </c>
      <c r="M458" t="s">
        <v>124</v>
      </c>
      <c r="N458" t="s">
        <v>46</v>
      </c>
      <c r="O458" t="s">
        <v>110</v>
      </c>
      <c r="P458">
        <v>11608</v>
      </c>
      <c r="Q458" t="s">
        <v>903</v>
      </c>
      <c r="R458">
        <v>22113</v>
      </c>
      <c r="S458" t="s">
        <v>1182</v>
      </c>
      <c r="T458" t="s">
        <v>904</v>
      </c>
      <c r="U458">
        <v>34</v>
      </c>
      <c r="V458" t="s">
        <v>905</v>
      </c>
      <c r="W458" t="s">
        <v>906</v>
      </c>
      <c r="X458" t="s">
        <v>907</v>
      </c>
      <c r="Y458">
        <v>203178</v>
      </c>
      <c r="Z458" t="s">
        <v>73</v>
      </c>
      <c r="AB458" t="s">
        <v>783</v>
      </c>
      <c r="AC458" t="s">
        <v>56</v>
      </c>
      <c r="AD458" t="s">
        <v>855</v>
      </c>
      <c r="AE458" s="4">
        <v>1.8109999999999999</v>
      </c>
      <c r="AF458" t="s">
        <v>56</v>
      </c>
      <c r="AH458" t="s">
        <v>221</v>
      </c>
      <c r="AI458" t="s">
        <v>221</v>
      </c>
      <c r="AJ458">
        <v>0</v>
      </c>
    </row>
    <row r="459" spans="1:36" x14ac:dyDescent="0.2">
      <c r="A459">
        <v>5597</v>
      </c>
      <c r="B459" t="s">
        <v>919</v>
      </c>
      <c r="C459" t="s">
        <v>920</v>
      </c>
      <c r="D459" t="s">
        <v>39</v>
      </c>
      <c r="E459">
        <v>62950</v>
      </c>
      <c r="F459" t="s">
        <v>959</v>
      </c>
      <c r="G459">
        <v>131064</v>
      </c>
      <c r="H459" t="s">
        <v>207</v>
      </c>
      <c r="J459" t="s">
        <v>682</v>
      </c>
      <c r="K459" t="s">
        <v>960</v>
      </c>
      <c r="L459" t="s">
        <v>961</v>
      </c>
      <c r="M459" t="s">
        <v>124</v>
      </c>
      <c r="N459" t="s">
        <v>46</v>
      </c>
      <c r="O459" t="s">
        <v>110</v>
      </c>
      <c r="P459">
        <v>11608</v>
      </c>
      <c r="Q459" t="s">
        <v>903</v>
      </c>
      <c r="R459">
        <v>22113</v>
      </c>
      <c r="S459" t="s">
        <v>1182</v>
      </c>
      <c r="T459" t="s">
        <v>904</v>
      </c>
      <c r="U459">
        <v>34</v>
      </c>
      <c r="V459" t="s">
        <v>905</v>
      </c>
      <c r="W459" t="s">
        <v>906</v>
      </c>
      <c r="X459" t="s">
        <v>907</v>
      </c>
      <c r="Y459">
        <v>209507</v>
      </c>
      <c r="Z459" t="s">
        <v>153</v>
      </c>
      <c r="AA459" t="s">
        <v>150</v>
      </c>
      <c r="AB459" t="s">
        <v>738</v>
      </c>
      <c r="AC459" t="s">
        <v>56</v>
      </c>
      <c r="AD459" t="s">
        <v>855</v>
      </c>
      <c r="AE459" s="4">
        <v>1.6639999999999999</v>
      </c>
      <c r="AF459" t="s">
        <v>56</v>
      </c>
      <c r="AH459" t="s">
        <v>221</v>
      </c>
      <c r="AI459" t="s">
        <v>221</v>
      </c>
      <c r="AJ459">
        <v>0</v>
      </c>
    </row>
    <row r="460" spans="1:36" x14ac:dyDescent="0.2">
      <c r="A460">
        <v>5597</v>
      </c>
      <c r="B460" t="s">
        <v>919</v>
      </c>
      <c r="C460" t="s">
        <v>920</v>
      </c>
      <c r="D460" t="s">
        <v>39</v>
      </c>
      <c r="E460">
        <v>62950</v>
      </c>
      <c r="F460" t="s">
        <v>959</v>
      </c>
      <c r="G460">
        <v>131064</v>
      </c>
      <c r="H460" t="s">
        <v>207</v>
      </c>
      <c r="J460" t="s">
        <v>682</v>
      </c>
      <c r="K460" t="s">
        <v>960</v>
      </c>
      <c r="L460" t="s">
        <v>961</v>
      </c>
      <c r="M460" t="s">
        <v>124</v>
      </c>
      <c r="N460" t="s">
        <v>46</v>
      </c>
      <c r="O460" t="s">
        <v>110</v>
      </c>
      <c r="P460">
        <v>11608</v>
      </c>
      <c r="Q460" t="s">
        <v>903</v>
      </c>
      <c r="R460">
        <v>22113</v>
      </c>
      <c r="S460" t="s">
        <v>1182</v>
      </c>
      <c r="T460" t="s">
        <v>904</v>
      </c>
      <c r="U460">
        <v>34</v>
      </c>
      <c r="V460" t="s">
        <v>905</v>
      </c>
      <c r="W460" t="s">
        <v>906</v>
      </c>
      <c r="X460" t="s">
        <v>907</v>
      </c>
      <c r="Y460">
        <v>172302</v>
      </c>
      <c r="Z460" t="s">
        <v>345</v>
      </c>
      <c r="AA460" t="s">
        <v>54</v>
      </c>
      <c r="AB460" t="s">
        <v>962</v>
      </c>
      <c r="AC460" t="s">
        <v>56</v>
      </c>
      <c r="AD460" t="s">
        <v>855</v>
      </c>
      <c r="AE460" s="4">
        <v>2.6309999999999998</v>
      </c>
      <c r="AF460" t="s">
        <v>56</v>
      </c>
      <c r="AH460" t="s">
        <v>221</v>
      </c>
      <c r="AI460" t="s">
        <v>221</v>
      </c>
      <c r="AJ460">
        <v>0</v>
      </c>
    </row>
    <row r="461" spans="1:36" x14ac:dyDescent="0.2">
      <c r="A461">
        <v>5597</v>
      </c>
      <c r="B461" t="s">
        <v>919</v>
      </c>
      <c r="C461" t="s">
        <v>920</v>
      </c>
      <c r="D461" t="s">
        <v>39</v>
      </c>
      <c r="E461">
        <v>62950</v>
      </c>
      <c r="F461" t="s">
        <v>959</v>
      </c>
      <c r="G461">
        <v>131064</v>
      </c>
      <c r="H461" t="s">
        <v>207</v>
      </c>
      <c r="J461" t="s">
        <v>682</v>
      </c>
      <c r="K461" t="s">
        <v>960</v>
      </c>
      <c r="L461" t="s">
        <v>961</v>
      </c>
      <c r="M461" t="s">
        <v>124</v>
      </c>
      <c r="N461" t="s">
        <v>46</v>
      </c>
      <c r="O461" t="s">
        <v>110</v>
      </c>
      <c r="P461">
        <v>11608</v>
      </c>
      <c r="Q461" t="s">
        <v>903</v>
      </c>
      <c r="R461">
        <v>22113</v>
      </c>
      <c r="S461" t="s">
        <v>1182</v>
      </c>
      <c r="T461" t="s">
        <v>904</v>
      </c>
      <c r="U461">
        <v>34</v>
      </c>
      <c r="V461" t="s">
        <v>905</v>
      </c>
      <c r="W461" t="s">
        <v>906</v>
      </c>
      <c r="X461" t="s">
        <v>907</v>
      </c>
      <c r="Y461">
        <v>153210</v>
      </c>
      <c r="Z461" t="s">
        <v>912</v>
      </c>
      <c r="AB461" t="s">
        <v>913</v>
      </c>
      <c r="AC461" t="s">
        <v>58</v>
      </c>
      <c r="AD461" t="s">
        <v>855</v>
      </c>
      <c r="AE461" s="4">
        <v>2.3199999999999998</v>
      </c>
      <c r="AF461" t="s">
        <v>56</v>
      </c>
      <c r="AH461" t="s">
        <v>221</v>
      </c>
      <c r="AI461" t="s">
        <v>221</v>
      </c>
      <c r="AJ461">
        <v>0</v>
      </c>
    </row>
    <row r="462" spans="1:36" x14ac:dyDescent="0.2">
      <c r="A462">
        <v>5597</v>
      </c>
      <c r="B462" t="s">
        <v>919</v>
      </c>
      <c r="C462" t="s">
        <v>920</v>
      </c>
      <c r="D462" t="s">
        <v>39</v>
      </c>
      <c r="E462">
        <v>62950</v>
      </c>
      <c r="F462" t="s">
        <v>959</v>
      </c>
      <c r="G462">
        <v>131064</v>
      </c>
      <c r="H462" t="s">
        <v>207</v>
      </c>
      <c r="J462" t="s">
        <v>682</v>
      </c>
      <c r="K462" t="s">
        <v>960</v>
      </c>
      <c r="L462" t="s">
        <v>961</v>
      </c>
      <c r="M462" t="s">
        <v>124</v>
      </c>
      <c r="N462" t="s">
        <v>46</v>
      </c>
      <c r="O462" t="s">
        <v>110</v>
      </c>
      <c r="P462">
        <v>11608</v>
      </c>
      <c r="Q462" t="s">
        <v>903</v>
      </c>
      <c r="R462">
        <v>22113</v>
      </c>
      <c r="S462" t="s">
        <v>1182</v>
      </c>
      <c r="T462" t="s">
        <v>904</v>
      </c>
      <c r="U462">
        <v>34</v>
      </c>
      <c r="V462" t="s">
        <v>905</v>
      </c>
      <c r="W462" t="s">
        <v>906</v>
      </c>
      <c r="X462" t="s">
        <v>907</v>
      </c>
      <c r="Y462">
        <v>223709</v>
      </c>
      <c r="Z462" t="s">
        <v>120</v>
      </c>
      <c r="AB462" t="s">
        <v>951</v>
      </c>
      <c r="AC462" t="s">
        <v>58</v>
      </c>
      <c r="AD462" t="s">
        <v>855</v>
      </c>
      <c r="AE462" s="4">
        <v>1.9970000000000001</v>
      </c>
      <c r="AF462" t="s">
        <v>56</v>
      </c>
      <c r="AH462" t="s">
        <v>221</v>
      </c>
      <c r="AI462" t="s">
        <v>221</v>
      </c>
      <c r="AJ462">
        <v>0</v>
      </c>
    </row>
    <row r="463" spans="1:36" x14ac:dyDescent="0.2">
      <c r="A463">
        <v>5597</v>
      </c>
      <c r="B463" t="s">
        <v>919</v>
      </c>
      <c r="C463" t="s">
        <v>920</v>
      </c>
      <c r="D463" t="s">
        <v>39</v>
      </c>
      <c r="E463">
        <v>62950</v>
      </c>
      <c r="F463" t="s">
        <v>959</v>
      </c>
      <c r="G463">
        <v>131064</v>
      </c>
      <c r="H463" t="s">
        <v>207</v>
      </c>
      <c r="J463" t="s">
        <v>682</v>
      </c>
      <c r="K463" t="s">
        <v>960</v>
      </c>
      <c r="L463" t="s">
        <v>961</v>
      </c>
      <c r="M463" t="s">
        <v>124</v>
      </c>
      <c r="N463" t="s">
        <v>46</v>
      </c>
      <c r="O463" t="s">
        <v>110</v>
      </c>
      <c r="P463">
        <v>11608</v>
      </c>
      <c r="Q463" t="s">
        <v>903</v>
      </c>
      <c r="R463">
        <v>22113</v>
      </c>
      <c r="S463" t="s">
        <v>1182</v>
      </c>
      <c r="T463" t="s">
        <v>904</v>
      </c>
      <c r="U463">
        <v>34</v>
      </c>
      <c r="V463" t="s">
        <v>905</v>
      </c>
      <c r="W463" t="s">
        <v>906</v>
      </c>
      <c r="X463" t="s">
        <v>907</v>
      </c>
      <c r="Y463">
        <v>212904</v>
      </c>
      <c r="Z463" t="s">
        <v>278</v>
      </c>
      <c r="AB463" t="s">
        <v>950</v>
      </c>
      <c r="AC463" t="s">
        <v>58</v>
      </c>
      <c r="AD463" t="s">
        <v>855</v>
      </c>
      <c r="AE463" s="4">
        <v>2.15</v>
      </c>
      <c r="AF463" t="s">
        <v>56</v>
      </c>
      <c r="AH463" t="s">
        <v>221</v>
      </c>
      <c r="AI463" t="s">
        <v>221</v>
      </c>
      <c r="AJ463">
        <v>0</v>
      </c>
    </row>
    <row r="464" spans="1:36" x14ac:dyDescent="0.2">
      <c r="A464">
        <v>5597</v>
      </c>
      <c r="B464" t="s">
        <v>919</v>
      </c>
      <c r="C464" t="s">
        <v>920</v>
      </c>
      <c r="D464" t="s">
        <v>39</v>
      </c>
      <c r="E464">
        <v>62950</v>
      </c>
      <c r="F464" t="s">
        <v>959</v>
      </c>
      <c r="G464">
        <v>131064</v>
      </c>
      <c r="H464" t="s">
        <v>207</v>
      </c>
      <c r="J464" t="s">
        <v>682</v>
      </c>
      <c r="K464" t="s">
        <v>960</v>
      </c>
      <c r="L464" t="s">
        <v>961</v>
      </c>
      <c r="M464" t="s">
        <v>124</v>
      </c>
      <c r="N464" t="s">
        <v>46</v>
      </c>
      <c r="O464" t="s">
        <v>110</v>
      </c>
      <c r="P464">
        <v>11608</v>
      </c>
      <c r="Q464" t="s">
        <v>903</v>
      </c>
      <c r="R464">
        <v>22113</v>
      </c>
      <c r="S464" t="s">
        <v>1182</v>
      </c>
      <c r="T464" t="s">
        <v>904</v>
      </c>
      <c r="U464">
        <v>34</v>
      </c>
      <c r="V464" t="s">
        <v>905</v>
      </c>
      <c r="W464" t="s">
        <v>906</v>
      </c>
      <c r="X464" t="s">
        <v>907</v>
      </c>
      <c r="Y464">
        <v>202707</v>
      </c>
      <c r="Z464" t="s">
        <v>426</v>
      </c>
      <c r="AB464" t="s">
        <v>952</v>
      </c>
      <c r="AC464" t="s">
        <v>58</v>
      </c>
      <c r="AD464" t="s">
        <v>855</v>
      </c>
      <c r="AE464" s="4">
        <v>2.1120000000000001</v>
      </c>
      <c r="AF464" t="s">
        <v>56</v>
      </c>
      <c r="AH464" t="s">
        <v>221</v>
      </c>
      <c r="AI464" t="s">
        <v>221</v>
      </c>
      <c r="AJ464">
        <v>0</v>
      </c>
    </row>
    <row r="465" spans="1:36" x14ac:dyDescent="0.2">
      <c r="A465">
        <v>5598</v>
      </c>
      <c r="B465" t="s">
        <v>1023</v>
      </c>
      <c r="C465" t="s">
        <v>1024</v>
      </c>
      <c r="D465" t="s">
        <v>39</v>
      </c>
      <c r="E465">
        <v>62926</v>
      </c>
      <c r="F465" t="s">
        <v>1071</v>
      </c>
      <c r="G465">
        <v>130963</v>
      </c>
      <c r="H465" t="s">
        <v>956</v>
      </c>
      <c r="I465" t="s">
        <v>54</v>
      </c>
      <c r="J465" t="s">
        <v>957</v>
      </c>
      <c r="K465" t="s">
        <v>1072</v>
      </c>
      <c r="L465" t="s">
        <v>1073</v>
      </c>
      <c r="M465" t="s">
        <v>255</v>
      </c>
      <c r="N465" t="s">
        <v>46</v>
      </c>
      <c r="O465" t="s">
        <v>110</v>
      </c>
      <c r="P465">
        <v>11608</v>
      </c>
      <c r="Q465" t="s">
        <v>903</v>
      </c>
      <c r="R465">
        <v>22113</v>
      </c>
      <c r="S465" t="s">
        <v>1182</v>
      </c>
      <c r="T465" t="s">
        <v>904</v>
      </c>
      <c r="U465">
        <v>34</v>
      </c>
      <c r="V465" t="s">
        <v>905</v>
      </c>
      <c r="W465" t="s">
        <v>906</v>
      </c>
      <c r="X465" t="s">
        <v>907</v>
      </c>
      <c r="Y465">
        <v>130963</v>
      </c>
      <c r="Z465" t="s">
        <v>956</v>
      </c>
      <c r="AA465" t="s">
        <v>54</v>
      </c>
      <c r="AB465" t="s">
        <v>957</v>
      </c>
      <c r="AC465" t="s">
        <v>56</v>
      </c>
      <c r="AD465" t="s">
        <v>855</v>
      </c>
      <c r="AE465" s="4">
        <v>1.6180000000000001</v>
      </c>
      <c r="AF465" t="s">
        <v>56</v>
      </c>
      <c r="AH465" t="s">
        <v>221</v>
      </c>
      <c r="AI465" t="s">
        <v>221</v>
      </c>
      <c r="AJ465">
        <v>0</v>
      </c>
    </row>
    <row r="466" spans="1:36" x14ac:dyDescent="0.2">
      <c r="A466">
        <v>5598</v>
      </c>
      <c r="B466" t="s">
        <v>1023</v>
      </c>
      <c r="C466" t="s">
        <v>1024</v>
      </c>
      <c r="D466" t="s">
        <v>39</v>
      </c>
      <c r="E466">
        <v>62926</v>
      </c>
      <c r="F466" t="s">
        <v>1071</v>
      </c>
      <c r="G466">
        <v>130963</v>
      </c>
      <c r="H466" t="s">
        <v>956</v>
      </c>
      <c r="I466" t="s">
        <v>54</v>
      </c>
      <c r="J466" t="s">
        <v>957</v>
      </c>
      <c r="K466" t="s">
        <v>1072</v>
      </c>
      <c r="L466" t="s">
        <v>1073</v>
      </c>
      <c r="M466" t="s">
        <v>255</v>
      </c>
      <c r="N466" t="s">
        <v>46</v>
      </c>
      <c r="O466" t="s">
        <v>110</v>
      </c>
      <c r="P466">
        <v>11608</v>
      </c>
      <c r="Q466" t="s">
        <v>903</v>
      </c>
      <c r="R466">
        <v>22113</v>
      </c>
      <c r="S466" t="s">
        <v>1182</v>
      </c>
      <c r="T466" t="s">
        <v>904</v>
      </c>
      <c r="U466">
        <v>34</v>
      </c>
      <c r="V466" t="s">
        <v>905</v>
      </c>
      <c r="W466" t="s">
        <v>906</v>
      </c>
      <c r="X466" t="s">
        <v>907</v>
      </c>
      <c r="Y466">
        <v>229694</v>
      </c>
      <c r="Z466" t="s">
        <v>356</v>
      </c>
      <c r="AB466" t="s">
        <v>289</v>
      </c>
      <c r="AC466" t="s">
        <v>56</v>
      </c>
      <c r="AD466" t="s">
        <v>855</v>
      </c>
      <c r="AE466" s="4">
        <v>1.474</v>
      </c>
      <c r="AF466" t="s">
        <v>56</v>
      </c>
      <c r="AH466" t="s">
        <v>221</v>
      </c>
      <c r="AI466" t="s">
        <v>221</v>
      </c>
      <c r="AJ466">
        <v>0</v>
      </c>
    </row>
    <row r="467" spans="1:36" x14ac:dyDescent="0.2">
      <c r="A467">
        <v>5598</v>
      </c>
      <c r="B467" t="s">
        <v>1023</v>
      </c>
      <c r="C467" t="s">
        <v>1024</v>
      </c>
      <c r="D467" t="s">
        <v>39</v>
      </c>
      <c r="E467">
        <v>62926</v>
      </c>
      <c r="F467" t="s">
        <v>1071</v>
      </c>
      <c r="G467">
        <v>130963</v>
      </c>
      <c r="H467" t="s">
        <v>956</v>
      </c>
      <c r="I467" t="s">
        <v>54</v>
      </c>
      <c r="J467" t="s">
        <v>957</v>
      </c>
      <c r="K467" t="s">
        <v>1072</v>
      </c>
      <c r="L467" t="s">
        <v>1073</v>
      </c>
      <c r="M467" t="s">
        <v>255</v>
      </c>
      <c r="N467" t="s">
        <v>46</v>
      </c>
      <c r="O467" t="s">
        <v>110</v>
      </c>
      <c r="P467">
        <v>11608</v>
      </c>
      <c r="Q467" t="s">
        <v>903</v>
      </c>
      <c r="R467">
        <v>22113</v>
      </c>
      <c r="S467" t="s">
        <v>1182</v>
      </c>
      <c r="T467" t="s">
        <v>904</v>
      </c>
      <c r="U467">
        <v>34</v>
      </c>
      <c r="V467" t="s">
        <v>905</v>
      </c>
      <c r="W467" t="s">
        <v>906</v>
      </c>
      <c r="X467" t="s">
        <v>907</v>
      </c>
      <c r="Y467">
        <v>246503</v>
      </c>
      <c r="Z467" t="s">
        <v>94</v>
      </c>
      <c r="AB467" t="s">
        <v>1074</v>
      </c>
      <c r="AC467" t="s">
        <v>56</v>
      </c>
      <c r="AD467" t="s">
        <v>855</v>
      </c>
      <c r="AE467" s="4">
        <v>1.171</v>
      </c>
      <c r="AF467" t="s">
        <v>56</v>
      </c>
      <c r="AH467" t="s">
        <v>221</v>
      </c>
      <c r="AI467" t="s">
        <v>221</v>
      </c>
      <c r="AJ467">
        <v>0</v>
      </c>
    </row>
    <row r="468" spans="1:36" x14ac:dyDescent="0.2">
      <c r="A468">
        <v>5598</v>
      </c>
      <c r="B468" t="s">
        <v>1023</v>
      </c>
      <c r="C468" t="s">
        <v>1024</v>
      </c>
      <c r="D468" t="s">
        <v>39</v>
      </c>
      <c r="E468">
        <v>62926</v>
      </c>
      <c r="F468" t="s">
        <v>1071</v>
      </c>
      <c r="G468">
        <v>130963</v>
      </c>
      <c r="H468" t="s">
        <v>956</v>
      </c>
      <c r="I468" t="s">
        <v>54</v>
      </c>
      <c r="J468" t="s">
        <v>957</v>
      </c>
      <c r="K468" t="s">
        <v>1072</v>
      </c>
      <c r="L468" t="s">
        <v>1073</v>
      </c>
      <c r="M468" t="s">
        <v>255</v>
      </c>
      <c r="N468" t="s">
        <v>46</v>
      </c>
      <c r="O468" t="s">
        <v>110</v>
      </c>
      <c r="P468">
        <v>11608</v>
      </c>
      <c r="Q468" t="s">
        <v>903</v>
      </c>
      <c r="R468">
        <v>22113</v>
      </c>
      <c r="S468" t="s">
        <v>1182</v>
      </c>
      <c r="T468" t="s">
        <v>904</v>
      </c>
      <c r="U468">
        <v>34</v>
      </c>
      <c r="V468" t="s">
        <v>905</v>
      </c>
      <c r="W468" t="s">
        <v>906</v>
      </c>
      <c r="X468" t="s">
        <v>907</v>
      </c>
      <c r="Y468">
        <v>107919</v>
      </c>
      <c r="Z468" t="s">
        <v>245</v>
      </c>
      <c r="AA468" t="s">
        <v>66</v>
      </c>
      <c r="AB468" t="s">
        <v>1075</v>
      </c>
      <c r="AC468" t="s">
        <v>56</v>
      </c>
      <c r="AD468" t="s">
        <v>855</v>
      </c>
      <c r="AE468" s="4">
        <v>0.95899999999999996</v>
      </c>
      <c r="AF468" t="s">
        <v>56</v>
      </c>
      <c r="AH468" t="s">
        <v>221</v>
      </c>
      <c r="AI468" t="s">
        <v>221</v>
      </c>
      <c r="AJ468">
        <v>0</v>
      </c>
    </row>
    <row r="469" spans="1:36" x14ac:dyDescent="0.2">
      <c r="A469">
        <v>5598</v>
      </c>
      <c r="B469" t="s">
        <v>1023</v>
      </c>
      <c r="C469" t="s">
        <v>1024</v>
      </c>
      <c r="D469" t="s">
        <v>39</v>
      </c>
      <c r="E469">
        <v>62926</v>
      </c>
      <c r="F469" t="s">
        <v>1071</v>
      </c>
      <c r="G469">
        <v>130963</v>
      </c>
      <c r="H469" t="s">
        <v>956</v>
      </c>
      <c r="I469" t="s">
        <v>54</v>
      </c>
      <c r="J469" t="s">
        <v>957</v>
      </c>
      <c r="K469" t="s">
        <v>1072</v>
      </c>
      <c r="L469" t="s">
        <v>1073</v>
      </c>
      <c r="M469" t="s">
        <v>255</v>
      </c>
      <c r="N469" t="s">
        <v>46</v>
      </c>
      <c r="O469" t="s">
        <v>110</v>
      </c>
      <c r="P469">
        <v>11608</v>
      </c>
      <c r="Q469" t="s">
        <v>903</v>
      </c>
      <c r="R469">
        <v>22113</v>
      </c>
      <c r="S469" t="s">
        <v>1182</v>
      </c>
      <c r="T469" t="s">
        <v>904</v>
      </c>
      <c r="U469">
        <v>34</v>
      </c>
      <c r="V469" t="s">
        <v>905</v>
      </c>
      <c r="W469" t="s">
        <v>906</v>
      </c>
      <c r="X469" t="s">
        <v>907</v>
      </c>
      <c r="Y469">
        <v>135038</v>
      </c>
      <c r="Z469" t="s">
        <v>315</v>
      </c>
      <c r="AB469" t="s">
        <v>569</v>
      </c>
      <c r="AC469" t="s">
        <v>58</v>
      </c>
      <c r="AD469" t="s">
        <v>855</v>
      </c>
      <c r="AE469" s="4">
        <v>2.109</v>
      </c>
      <c r="AF469" t="s">
        <v>56</v>
      </c>
      <c r="AH469" t="s">
        <v>221</v>
      </c>
      <c r="AI469" t="s">
        <v>221</v>
      </c>
      <c r="AJ469">
        <v>0</v>
      </c>
    </row>
    <row r="470" spans="1:36" x14ac:dyDescent="0.2">
      <c r="A470">
        <v>5598</v>
      </c>
      <c r="B470" t="s">
        <v>1023</v>
      </c>
      <c r="C470" t="s">
        <v>1024</v>
      </c>
      <c r="D470" t="s">
        <v>39</v>
      </c>
      <c r="E470">
        <v>62926</v>
      </c>
      <c r="F470" t="s">
        <v>1071</v>
      </c>
      <c r="G470">
        <v>130963</v>
      </c>
      <c r="H470" t="s">
        <v>956</v>
      </c>
      <c r="I470" t="s">
        <v>54</v>
      </c>
      <c r="J470" t="s">
        <v>957</v>
      </c>
      <c r="K470" t="s">
        <v>1072</v>
      </c>
      <c r="L470" t="s">
        <v>1073</v>
      </c>
      <c r="M470" t="s">
        <v>255</v>
      </c>
      <c r="N470" t="s">
        <v>46</v>
      </c>
      <c r="O470" t="s">
        <v>110</v>
      </c>
      <c r="P470">
        <v>11608</v>
      </c>
      <c r="Q470" t="s">
        <v>903</v>
      </c>
      <c r="R470">
        <v>22113</v>
      </c>
      <c r="S470" t="s">
        <v>1182</v>
      </c>
      <c r="T470" t="s">
        <v>904</v>
      </c>
      <c r="U470">
        <v>34</v>
      </c>
      <c r="V470" t="s">
        <v>905</v>
      </c>
      <c r="W470" t="s">
        <v>906</v>
      </c>
      <c r="X470" t="s">
        <v>907</v>
      </c>
      <c r="Y470">
        <v>239876</v>
      </c>
      <c r="Z470" t="s">
        <v>894</v>
      </c>
      <c r="AB470" t="s">
        <v>1076</v>
      </c>
      <c r="AC470" t="s">
        <v>58</v>
      </c>
      <c r="AD470" t="s">
        <v>855</v>
      </c>
      <c r="AE470" s="4">
        <v>1.0329999999999999</v>
      </c>
      <c r="AF470" t="s">
        <v>56</v>
      </c>
      <c r="AH470" t="s">
        <v>221</v>
      </c>
      <c r="AI470" t="s">
        <v>221</v>
      </c>
      <c r="AJ470">
        <v>0</v>
      </c>
    </row>
    <row r="471" spans="1:36" x14ac:dyDescent="0.2">
      <c r="A471">
        <v>5598</v>
      </c>
      <c r="B471" t="s">
        <v>1023</v>
      </c>
      <c r="C471" t="s">
        <v>1024</v>
      </c>
      <c r="D471" t="s">
        <v>39</v>
      </c>
      <c r="E471">
        <v>62926</v>
      </c>
      <c r="F471" t="s">
        <v>1071</v>
      </c>
      <c r="G471">
        <v>130963</v>
      </c>
      <c r="H471" t="s">
        <v>956</v>
      </c>
      <c r="I471" t="s">
        <v>54</v>
      </c>
      <c r="J471" t="s">
        <v>957</v>
      </c>
      <c r="K471" t="s">
        <v>1072</v>
      </c>
      <c r="L471" t="s">
        <v>1073</v>
      </c>
      <c r="M471" t="s">
        <v>255</v>
      </c>
      <c r="N471" t="s">
        <v>46</v>
      </c>
      <c r="O471" t="s">
        <v>110</v>
      </c>
      <c r="P471">
        <v>11608</v>
      </c>
      <c r="Q471" t="s">
        <v>903</v>
      </c>
      <c r="R471">
        <v>22113</v>
      </c>
      <c r="S471" t="s">
        <v>1182</v>
      </c>
      <c r="T471" t="s">
        <v>904</v>
      </c>
      <c r="U471">
        <v>34</v>
      </c>
      <c r="V471" t="s">
        <v>905</v>
      </c>
      <c r="W471" t="s">
        <v>906</v>
      </c>
      <c r="X471" t="s">
        <v>907</v>
      </c>
      <c r="Y471">
        <v>217616</v>
      </c>
      <c r="Z471" t="s">
        <v>486</v>
      </c>
      <c r="AA471" t="s">
        <v>54</v>
      </c>
      <c r="AB471" t="s">
        <v>1077</v>
      </c>
      <c r="AC471" t="s">
        <v>58</v>
      </c>
      <c r="AD471" t="s">
        <v>855</v>
      </c>
      <c r="AE471" s="4">
        <v>0.98699999999999999</v>
      </c>
      <c r="AF471" t="s">
        <v>56</v>
      </c>
      <c r="AH471" t="s">
        <v>221</v>
      </c>
      <c r="AI471" t="s">
        <v>221</v>
      </c>
      <c r="AJ471">
        <v>0</v>
      </c>
    </row>
    <row r="472" spans="1:36" x14ac:dyDescent="0.2">
      <c r="A472">
        <v>5598</v>
      </c>
      <c r="B472" t="s">
        <v>1023</v>
      </c>
      <c r="C472" t="s">
        <v>1024</v>
      </c>
      <c r="D472" t="s">
        <v>39</v>
      </c>
      <c r="E472">
        <v>62926</v>
      </c>
      <c r="F472" t="s">
        <v>1071</v>
      </c>
      <c r="G472">
        <v>130963</v>
      </c>
      <c r="H472" t="s">
        <v>956</v>
      </c>
      <c r="I472" t="s">
        <v>54</v>
      </c>
      <c r="J472" t="s">
        <v>957</v>
      </c>
      <c r="K472" t="s">
        <v>1072</v>
      </c>
      <c r="L472" t="s">
        <v>1073</v>
      </c>
      <c r="M472" t="s">
        <v>255</v>
      </c>
      <c r="N472" t="s">
        <v>46</v>
      </c>
      <c r="O472" t="s">
        <v>110</v>
      </c>
      <c r="P472">
        <v>11608</v>
      </c>
      <c r="Q472" t="s">
        <v>903</v>
      </c>
      <c r="R472">
        <v>22113</v>
      </c>
      <c r="S472" t="s">
        <v>1182</v>
      </c>
      <c r="T472" t="s">
        <v>904</v>
      </c>
      <c r="U472">
        <v>34</v>
      </c>
      <c r="V472" t="s">
        <v>905</v>
      </c>
      <c r="W472" t="s">
        <v>906</v>
      </c>
      <c r="X472" t="s">
        <v>907</v>
      </c>
      <c r="Y472">
        <v>206114</v>
      </c>
      <c r="Z472" t="s">
        <v>1078</v>
      </c>
      <c r="AB472" t="s">
        <v>783</v>
      </c>
      <c r="AC472" t="s">
        <v>58</v>
      </c>
      <c r="AD472" t="s">
        <v>855</v>
      </c>
      <c r="AE472" s="4">
        <v>0.93100000000000005</v>
      </c>
      <c r="AF472" t="s">
        <v>56</v>
      </c>
      <c r="AH472" t="s">
        <v>221</v>
      </c>
      <c r="AI472" t="s">
        <v>221</v>
      </c>
      <c r="AJ472">
        <v>0</v>
      </c>
    </row>
    <row r="473" spans="1:36" x14ac:dyDescent="0.2">
      <c r="A473">
        <v>5598</v>
      </c>
      <c r="B473" t="s">
        <v>1023</v>
      </c>
      <c r="C473" t="s">
        <v>1024</v>
      </c>
      <c r="D473" t="s">
        <v>39</v>
      </c>
      <c r="E473">
        <v>62926</v>
      </c>
      <c r="F473" t="s">
        <v>1071</v>
      </c>
      <c r="G473">
        <v>130963</v>
      </c>
      <c r="H473" t="s">
        <v>956</v>
      </c>
      <c r="I473" t="s">
        <v>54</v>
      </c>
      <c r="J473" t="s">
        <v>957</v>
      </c>
      <c r="K473" t="s">
        <v>1072</v>
      </c>
      <c r="L473" t="s">
        <v>1073</v>
      </c>
      <c r="M473" t="s">
        <v>255</v>
      </c>
      <c r="N473" t="s">
        <v>46</v>
      </c>
      <c r="O473" t="s">
        <v>110</v>
      </c>
      <c r="P473">
        <v>11608</v>
      </c>
      <c r="Q473" t="s">
        <v>903</v>
      </c>
      <c r="R473">
        <v>22113</v>
      </c>
      <c r="S473" t="s">
        <v>1182</v>
      </c>
      <c r="T473" t="s">
        <v>904</v>
      </c>
      <c r="U473">
        <v>34</v>
      </c>
      <c r="V473" t="s">
        <v>905</v>
      </c>
      <c r="W473" t="s">
        <v>906</v>
      </c>
      <c r="X473" t="s">
        <v>907</v>
      </c>
      <c r="Y473">
        <v>202707</v>
      </c>
      <c r="Z473" t="s">
        <v>426</v>
      </c>
      <c r="AB473" t="s">
        <v>952</v>
      </c>
      <c r="AC473" t="s">
        <v>58</v>
      </c>
      <c r="AD473" t="s">
        <v>855</v>
      </c>
      <c r="AE473" s="4">
        <v>2.1120000000000001</v>
      </c>
      <c r="AF473" t="s">
        <v>56</v>
      </c>
      <c r="AH473" t="s">
        <v>221</v>
      </c>
      <c r="AI473" t="s">
        <v>221</v>
      </c>
      <c r="AJ473">
        <v>0</v>
      </c>
    </row>
    <row r="474" spans="1:36" x14ac:dyDescent="0.2">
      <c r="A474">
        <v>5598</v>
      </c>
      <c r="B474" t="s">
        <v>1023</v>
      </c>
      <c r="C474" t="s">
        <v>1024</v>
      </c>
      <c r="D474" t="s">
        <v>39</v>
      </c>
      <c r="E474">
        <v>62926</v>
      </c>
      <c r="F474" t="s">
        <v>1071</v>
      </c>
      <c r="G474">
        <v>130963</v>
      </c>
      <c r="H474" t="s">
        <v>956</v>
      </c>
      <c r="I474" t="s">
        <v>54</v>
      </c>
      <c r="J474" t="s">
        <v>957</v>
      </c>
      <c r="K474" t="s">
        <v>1072</v>
      </c>
      <c r="L474" t="s">
        <v>1073</v>
      </c>
      <c r="M474" t="s">
        <v>255</v>
      </c>
      <c r="N474" t="s">
        <v>46</v>
      </c>
      <c r="O474" t="s">
        <v>110</v>
      </c>
      <c r="P474">
        <v>11608</v>
      </c>
      <c r="Q474" t="s">
        <v>903</v>
      </c>
      <c r="R474">
        <v>22113</v>
      </c>
      <c r="S474" t="s">
        <v>1182</v>
      </c>
      <c r="T474" t="s">
        <v>904</v>
      </c>
      <c r="U474">
        <v>34</v>
      </c>
      <c r="V474" t="s">
        <v>905</v>
      </c>
      <c r="W474" t="s">
        <v>906</v>
      </c>
      <c r="X474" t="s">
        <v>907</v>
      </c>
      <c r="Y474">
        <v>248046</v>
      </c>
      <c r="Z474" t="s">
        <v>752</v>
      </c>
      <c r="AB474" t="s">
        <v>291</v>
      </c>
      <c r="AC474" t="s">
        <v>56</v>
      </c>
      <c r="AD474" t="s">
        <v>855</v>
      </c>
      <c r="AE474" s="4">
        <v>1.7929999999999999</v>
      </c>
      <c r="AF474" t="s">
        <v>56</v>
      </c>
      <c r="AH474" t="s">
        <v>221</v>
      </c>
      <c r="AI474" t="s">
        <v>221</v>
      </c>
      <c r="AJ474">
        <v>0</v>
      </c>
    </row>
    <row r="475" spans="1:36" x14ac:dyDescent="0.2">
      <c r="A475">
        <v>5598</v>
      </c>
      <c r="B475" t="s">
        <v>1023</v>
      </c>
      <c r="C475" t="s">
        <v>1024</v>
      </c>
      <c r="D475" t="s">
        <v>39</v>
      </c>
      <c r="E475">
        <v>62927</v>
      </c>
      <c r="F475" t="s">
        <v>1079</v>
      </c>
      <c r="G475">
        <v>206114</v>
      </c>
      <c r="H475" t="s">
        <v>1078</v>
      </c>
      <c r="J475" t="s">
        <v>783</v>
      </c>
      <c r="K475" t="s">
        <v>784</v>
      </c>
      <c r="L475" t="s">
        <v>785</v>
      </c>
      <c r="M475" t="s">
        <v>124</v>
      </c>
      <c r="N475" t="s">
        <v>46</v>
      </c>
      <c r="O475" t="s">
        <v>110</v>
      </c>
      <c r="P475">
        <v>11608</v>
      </c>
      <c r="Q475" t="s">
        <v>903</v>
      </c>
      <c r="R475">
        <v>22113</v>
      </c>
      <c r="S475" t="s">
        <v>1182</v>
      </c>
      <c r="T475" t="s">
        <v>904</v>
      </c>
      <c r="U475">
        <v>34</v>
      </c>
      <c r="V475" t="s">
        <v>905</v>
      </c>
      <c r="W475" t="s">
        <v>906</v>
      </c>
      <c r="X475" t="s">
        <v>907</v>
      </c>
      <c r="Y475">
        <v>135038</v>
      </c>
      <c r="Z475" t="s">
        <v>315</v>
      </c>
      <c r="AB475" t="s">
        <v>569</v>
      </c>
      <c r="AC475" t="s">
        <v>56</v>
      </c>
      <c r="AD475" t="s">
        <v>855</v>
      </c>
      <c r="AE475" s="4">
        <v>2.109</v>
      </c>
      <c r="AF475" t="s">
        <v>56</v>
      </c>
      <c r="AJ475">
        <v>0</v>
      </c>
    </row>
    <row r="476" spans="1:36" x14ac:dyDescent="0.2">
      <c r="A476">
        <v>5598</v>
      </c>
      <c r="B476" t="s">
        <v>1023</v>
      </c>
      <c r="C476" t="s">
        <v>1024</v>
      </c>
      <c r="D476" t="s">
        <v>39</v>
      </c>
      <c r="E476">
        <v>62927</v>
      </c>
      <c r="F476" t="s">
        <v>1079</v>
      </c>
      <c r="G476">
        <v>206114</v>
      </c>
      <c r="H476" t="s">
        <v>1078</v>
      </c>
      <c r="J476" t="s">
        <v>783</v>
      </c>
      <c r="K476" t="s">
        <v>784</v>
      </c>
      <c r="L476" t="s">
        <v>785</v>
      </c>
      <c r="M476" t="s">
        <v>124</v>
      </c>
      <c r="N476" t="s">
        <v>46</v>
      </c>
      <c r="O476" t="s">
        <v>110</v>
      </c>
      <c r="P476">
        <v>11608</v>
      </c>
      <c r="Q476" t="s">
        <v>903</v>
      </c>
      <c r="R476">
        <v>22113</v>
      </c>
      <c r="S476" t="s">
        <v>1182</v>
      </c>
      <c r="T476" t="s">
        <v>904</v>
      </c>
      <c r="U476">
        <v>34</v>
      </c>
      <c r="V476" t="s">
        <v>905</v>
      </c>
      <c r="W476" t="s">
        <v>906</v>
      </c>
      <c r="X476" t="s">
        <v>907</v>
      </c>
      <c r="Y476">
        <v>239876</v>
      </c>
      <c r="Z476" t="s">
        <v>894</v>
      </c>
      <c r="AB476" t="s">
        <v>1076</v>
      </c>
      <c r="AC476" t="s">
        <v>56</v>
      </c>
      <c r="AD476" t="s">
        <v>855</v>
      </c>
      <c r="AE476" s="4">
        <v>1.0329999999999999</v>
      </c>
      <c r="AF476" t="s">
        <v>56</v>
      </c>
      <c r="AJ476">
        <v>0</v>
      </c>
    </row>
    <row r="477" spans="1:36" x14ac:dyDescent="0.2">
      <c r="A477">
        <v>5598</v>
      </c>
      <c r="B477" t="s">
        <v>1023</v>
      </c>
      <c r="C477" t="s">
        <v>1024</v>
      </c>
      <c r="D477" t="s">
        <v>39</v>
      </c>
      <c r="E477">
        <v>62927</v>
      </c>
      <c r="F477" t="s">
        <v>1079</v>
      </c>
      <c r="G477">
        <v>206114</v>
      </c>
      <c r="H477" t="s">
        <v>1078</v>
      </c>
      <c r="J477" t="s">
        <v>783</v>
      </c>
      <c r="K477" t="s">
        <v>784</v>
      </c>
      <c r="L477" t="s">
        <v>785</v>
      </c>
      <c r="M477" t="s">
        <v>124</v>
      </c>
      <c r="N477" t="s">
        <v>46</v>
      </c>
      <c r="O477" t="s">
        <v>110</v>
      </c>
      <c r="P477">
        <v>11608</v>
      </c>
      <c r="Q477" t="s">
        <v>903</v>
      </c>
      <c r="R477">
        <v>22113</v>
      </c>
      <c r="S477" t="s">
        <v>1182</v>
      </c>
      <c r="T477" t="s">
        <v>904</v>
      </c>
      <c r="U477">
        <v>34</v>
      </c>
      <c r="V477" t="s">
        <v>905</v>
      </c>
      <c r="W477" t="s">
        <v>906</v>
      </c>
      <c r="X477" t="s">
        <v>907</v>
      </c>
      <c r="Y477">
        <v>217616</v>
      </c>
      <c r="Z477" t="s">
        <v>486</v>
      </c>
      <c r="AA477" t="s">
        <v>54</v>
      </c>
      <c r="AB477" t="s">
        <v>1077</v>
      </c>
      <c r="AC477" t="s">
        <v>56</v>
      </c>
      <c r="AD477" t="s">
        <v>855</v>
      </c>
      <c r="AE477" s="4">
        <v>0.98699999999999999</v>
      </c>
      <c r="AF477" t="s">
        <v>56</v>
      </c>
      <c r="AJ477">
        <v>0</v>
      </c>
    </row>
    <row r="478" spans="1:36" x14ac:dyDescent="0.2">
      <c r="A478">
        <v>5598</v>
      </c>
      <c r="B478" t="s">
        <v>1023</v>
      </c>
      <c r="C478" t="s">
        <v>1024</v>
      </c>
      <c r="D478" t="s">
        <v>39</v>
      </c>
      <c r="E478">
        <v>62927</v>
      </c>
      <c r="F478" t="s">
        <v>1079</v>
      </c>
      <c r="G478">
        <v>206114</v>
      </c>
      <c r="H478" t="s">
        <v>1078</v>
      </c>
      <c r="J478" t="s">
        <v>783</v>
      </c>
      <c r="K478" t="s">
        <v>784</v>
      </c>
      <c r="L478" t="s">
        <v>785</v>
      </c>
      <c r="M478" t="s">
        <v>124</v>
      </c>
      <c r="N478" t="s">
        <v>46</v>
      </c>
      <c r="O478" t="s">
        <v>110</v>
      </c>
      <c r="P478">
        <v>11608</v>
      </c>
      <c r="Q478" t="s">
        <v>903</v>
      </c>
      <c r="R478">
        <v>22113</v>
      </c>
      <c r="S478" t="s">
        <v>1182</v>
      </c>
      <c r="T478" t="s">
        <v>904</v>
      </c>
      <c r="U478">
        <v>34</v>
      </c>
      <c r="V478" t="s">
        <v>905</v>
      </c>
      <c r="W478" t="s">
        <v>906</v>
      </c>
      <c r="X478" t="s">
        <v>907</v>
      </c>
      <c r="Y478">
        <v>206114</v>
      </c>
      <c r="Z478" t="s">
        <v>1078</v>
      </c>
      <c r="AB478" t="s">
        <v>783</v>
      </c>
      <c r="AC478" t="s">
        <v>56</v>
      </c>
      <c r="AD478" t="s">
        <v>855</v>
      </c>
      <c r="AE478" s="4">
        <v>0.93100000000000005</v>
      </c>
      <c r="AF478" t="s">
        <v>56</v>
      </c>
      <c r="AJ478">
        <v>0</v>
      </c>
    </row>
    <row r="479" spans="1:36" x14ac:dyDescent="0.2">
      <c r="A479">
        <v>5598</v>
      </c>
      <c r="B479" t="s">
        <v>1023</v>
      </c>
      <c r="C479" t="s">
        <v>1024</v>
      </c>
      <c r="D479" t="s">
        <v>39</v>
      </c>
      <c r="E479">
        <v>62927</v>
      </c>
      <c r="F479" t="s">
        <v>1079</v>
      </c>
      <c r="G479">
        <v>206114</v>
      </c>
      <c r="H479" t="s">
        <v>1078</v>
      </c>
      <c r="J479" t="s">
        <v>783</v>
      </c>
      <c r="K479" t="s">
        <v>784</v>
      </c>
      <c r="L479" t="s">
        <v>785</v>
      </c>
      <c r="M479" t="s">
        <v>124</v>
      </c>
      <c r="N479" t="s">
        <v>46</v>
      </c>
      <c r="O479" t="s">
        <v>110</v>
      </c>
      <c r="P479">
        <v>11608</v>
      </c>
      <c r="Q479" t="s">
        <v>903</v>
      </c>
      <c r="R479">
        <v>22113</v>
      </c>
      <c r="S479" t="s">
        <v>1182</v>
      </c>
      <c r="T479" t="s">
        <v>904</v>
      </c>
      <c r="U479">
        <v>34</v>
      </c>
      <c r="V479" t="s">
        <v>905</v>
      </c>
      <c r="W479" t="s">
        <v>906</v>
      </c>
      <c r="X479" t="s">
        <v>907</v>
      </c>
      <c r="Y479">
        <v>130963</v>
      </c>
      <c r="Z479" t="s">
        <v>956</v>
      </c>
      <c r="AA479" t="s">
        <v>54</v>
      </c>
      <c r="AB479" t="s">
        <v>957</v>
      </c>
      <c r="AC479" t="s">
        <v>58</v>
      </c>
      <c r="AD479" t="s">
        <v>855</v>
      </c>
      <c r="AE479" s="4">
        <v>1.6180000000000001</v>
      </c>
      <c r="AF479" t="s">
        <v>56</v>
      </c>
      <c r="AJ479">
        <v>0</v>
      </c>
    </row>
    <row r="480" spans="1:36" x14ac:dyDescent="0.2">
      <c r="A480">
        <v>5598</v>
      </c>
      <c r="B480" t="s">
        <v>1023</v>
      </c>
      <c r="C480" t="s">
        <v>1024</v>
      </c>
      <c r="D480" t="s">
        <v>39</v>
      </c>
      <c r="E480">
        <v>62927</v>
      </c>
      <c r="F480" t="s">
        <v>1079</v>
      </c>
      <c r="G480">
        <v>206114</v>
      </c>
      <c r="H480" t="s">
        <v>1078</v>
      </c>
      <c r="J480" t="s">
        <v>783</v>
      </c>
      <c r="K480" t="s">
        <v>784</v>
      </c>
      <c r="L480" t="s">
        <v>785</v>
      </c>
      <c r="M480" t="s">
        <v>124</v>
      </c>
      <c r="N480" t="s">
        <v>46</v>
      </c>
      <c r="O480" t="s">
        <v>110</v>
      </c>
      <c r="P480">
        <v>11608</v>
      </c>
      <c r="Q480" t="s">
        <v>903</v>
      </c>
      <c r="R480">
        <v>22113</v>
      </c>
      <c r="S480" t="s">
        <v>1182</v>
      </c>
      <c r="T480" t="s">
        <v>904</v>
      </c>
      <c r="U480">
        <v>34</v>
      </c>
      <c r="V480" t="s">
        <v>905</v>
      </c>
      <c r="W480" t="s">
        <v>906</v>
      </c>
      <c r="X480" t="s">
        <v>907</v>
      </c>
      <c r="Y480">
        <v>229694</v>
      </c>
      <c r="Z480" t="s">
        <v>356</v>
      </c>
      <c r="AB480" t="s">
        <v>289</v>
      </c>
      <c r="AC480" t="s">
        <v>58</v>
      </c>
      <c r="AD480" t="s">
        <v>855</v>
      </c>
      <c r="AE480" s="4">
        <v>1.474</v>
      </c>
      <c r="AF480" t="s">
        <v>56</v>
      </c>
      <c r="AJ480">
        <v>0</v>
      </c>
    </row>
    <row r="481" spans="1:36" x14ac:dyDescent="0.2">
      <c r="A481">
        <v>5598</v>
      </c>
      <c r="B481" t="s">
        <v>1023</v>
      </c>
      <c r="C481" t="s">
        <v>1024</v>
      </c>
      <c r="D481" t="s">
        <v>39</v>
      </c>
      <c r="E481">
        <v>62927</v>
      </c>
      <c r="F481" t="s">
        <v>1079</v>
      </c>
      <c r="G481">
        <v>206114</v>
      </c>
      <c r="H481" t="s">
        <v>1078</v>
      </c>
      <c r="J481" t="s">
        <v>783</v>
      </c>
      <c r="K481" t="s">
        <v>784</v>
      </c>
      <c r="L481" t="s">
        <v>785</v>
      </c>
      <c r="M481" t="s">
        <v>124</v>
      </c>
      <c r="N481" t="s">
        <v>46</v>
      </c>
      <c r="O481" t="s">
        <v>110</v>
      </c>
      <c r="P481">
        <v>11608</v>
      </c>
      <c r="Q481" t="s">
        <v>903</v>
      </c>
      <c r="R481">
        <v>22113</v>
      </c>
      <c r="S481" t="s">
        <v>1182</v>
      </c>
      <c r="T481" t="s">
        <v>904</v>
      </c>
      <c r="U481">
        <v>34</v>
      </c>
      <c r="V481" t="s">
        <v>905</v>
      </c>
      <c r="W481" t="s">
        <v>906</v>
      </c>
      <c r="X481" t="s">
        <v>907</v>
      </c>
      <c r="Y481">
        <v>246503</v>
      </c>
      <c r="Z481" t="s">
        <v>94</v>
      </c>
      <c r="AB481" t="s">
        <v>1074</v>
      </c>
      <c r="AC481" t="s">
        <v>58</v>
      </c>
      <c r="AD481" t="s">
        <v>855</v>
      </c>
      <c r="AE481" s="4">
        <v>1.171</v>
      </c>
      <c r="AF481" t="s">
        <v>56</v>
      </c>
      <c r="AJ481">
        <v>0</v>
      </c>
    </row>
    <row r="482" spans="1:36" x14ac:dyDescent="0.2">
      <c r="A482">
        <v>5598</v>
      </c>
      <c r="B482" t="s">
        <v>1023</v>
      </c>
      <c r="C482" t="s">
        <v>1024</v>
      </c>
      <c r="D482" t="s">
        <v>39</v>
      </c>
      <c r="E482">
        <v>62927</v>
      </c>
      <c r="F482" t="s">
        <v>1079</v>
      </c>
      <c r="G482">
        <v>206114</v>
      </c>
      <c r="H482" t="s">
        <v>1078</v>
      </c>
      <c r="J482" t="s">
        <v>783</v>
      </c>
      <c r="K482" t="s">
        <v>784</v>
      </c>
      <c r="L482" t="s">
        <v>785</v>
      </c>
      <c r="M482" t="s">
        <v>124</v>
      </c>
      <c r="N482" t="s">
        <v>46</v>
      </c>
      <c r="O482" t="s">
        <v>110</v>
      </c>
      <c r="P482">
        <v>11608</v>
      </c>
      <c r="Q482" t="s">
        <v>903</v>
      </c>
      <c r="R482">
        <v>22113</v>
      </c>
      <c r="S482" t="s">
        <v>1182</v>
      </c>
      <c r="T482" t="s">
        <v>904</v>
      </c>
      <c r="U482">
        <v>34</v>
      </c>
      <c r="V482" t="s">
        <v>905</v>
      </c>
      <c r="W482" t="s">
        <v>906</v>
      </c>
      <c r="X482" t="s">
        <v>907</v>
      </c>
      <c r="Y482">
        <v>107919</v>
      </c>
      <c r="Z482" t="s">
        <v>245</v>
      </c>
      <c r="AA482" t="s">
        <v>66</v>
      </c>
      <c r="AB482" t="s">
        <v>1075</v>
      </c>
      <c r="AC482" t="s">
        <v>58</v>
      </c>
      <c r="AD482" t="s">
        <v>855</v>
      </c>
      <c r="AE482" s="4">
        <v>0.95899999999999996</v>
      </c>
      <c r="AF482" t="s">
        <v>56</v>
      </c>
      <c r="AJ482">
        <v>0</v>
      </c>
    </row>
    <row r="483" spans="1:36" x14ac:dyDescent="0.2">
      <c r="A483">
        <v>5593</v>
      </c>
      <c r="B483" t="s">
        <v>249</v>
      </c>
      <c r="C483" t="s">
        <v>250</v>
      </c>
      <c r="D483" t="s">
        <v>39</v>
      </c>
      <c r="E483">
        <v>62737</v>
      </c>
      <c r="F483" t="s">
        <v>460</v>
      </c>
      <c r="G483">
        <v>151984</v>
      </c>
      <c r="H483" t="s">
        <v>345</v>
      </c>
      <c r="J483" t="s">
        <v>461</v>
      </c>
      <c r="K483" t="s">
        <v>462</v>
      </c>
      <c r="L483" t="s">
        <v>463</v>
      </c>
      <c r="M483" t="s">
        <v>124</v>
      </c>
      <c r="N483" t="s">
        <v>46</v>
      </c>
      <c r="P483">
        <v>13580</v>
      </c>
      <c r="Q483" t="s">
        <v>464</v>
      </c>
      <c r="R483">
        <v>23157</v>
      </c>
      <c r="S483" t="s">
        <v>465</v>
      </c>
      <c r="T483" t="s">
        <v>466</v>
      </c>
      <c r="U483">
        <v>1</v>
      </c>
      <c r="V483" t="s">
        <v>467</v>
      </c>
      <c r="W483" t="s">
        <v>468</v>
      </c>
      <c r="X483" t="s">
        <v>469</v>
      </c>
      <c r="Y483">
        <v>180962</v>
      </c>
      <c r="Z483" t="s">
        <v>116</v>
      </c>
      <c r="AB483" t="s">
        <v>470</v>
      </c>
      <c r="AC483" t="s">
        <v>56</v>
      </c>
      <c r="AD483" t="s">
        <v>257</v>
      </c>
      <c r="AE483" s="4">
        <v>0.74199999999999999</v>
      </c>
      <c r="AF483" t="s">
        <v>56</v>
      </c>
      <c r="AJ483">
        <v>0</v>
      </c>
    </row>
    <row r="484" spans="1:36" x14ac:dyDescent="0.2">
      <c r="A484">
        <v>5593</v>
      </c>
      <c r="B484" t="s">
        <v>249</v>
      </c>
      <c r="C484" t="s">
        <v>250</v>
      </c>
      <c r="D484" t="s">
        <v>39</v>
      </c>
      <c r="E484">
        <v>62737</v>
      </c>
      <c r="F484" t="s">
        <v>460</v>
      </c>
      <c r="G484">
        <v>151984</v>
      </c>
      <c r="H484" t="s">
        <v>345</v>
      </c>
      <c r="J484" t="s">
        <v>461</v>
      </c>
      <c r="K484" t="s">
        <v>462</v>
      </c>
      <c r="L484" t="s">
        <v>463</v>
      </c>
      <c r="M484" t="s">
        <v>124</v>
      </c>
      <c r="N484" t="s">
        <v>46</v>
      </c>
      <c r="P484">
        <v>13580</v>
      </c>
      <c r="Q484" t="s">
        <v>464</v>
      </c>
      <c r="R484">
        <v>23157</v>
      </c>
      <c r="S484" t="s">
        <v>465</v>
      </c>
      <c r="T484" t="s">
        <v>466</v>
      </c>
      <c r="U484">
        <v>1</v>
      </c>
      <c r="V484" t="s">
        <v>467</v>
      </c>
      <c r="W484" t="s">
        <v>468</v>
      </c>
      <c r="X484" t="s">
        <v>469</v>
      </c>
      <c r="Y484">
        <v>170482</v>
      </c>
      <c r="Z484" t="s">
        <v>130</v>
      </c>
      <c r="AB484" t="s">
        <v>471</v>
      </c>
      <c r="AC484" t="s">
        <v>56</v>
      </c>
      <c r="AD484" t="s">
        <v>257</v>
      </c>
      <c r="AE484" s="4">
        <v>0.60899999999999999</v>
      </c>
      <c r="AF484" t="s">
        <v>56</v>
      </c>
      <c r="AJ484">
        <v>0</v>
      </c>
    </row>
    <row r="485" spans="1:36" x14ac:dyDescent="0.2">
      <c r="A485">
        <v>5593</v>
      </c>
      <c r="B485" t="s">
        <v>249</v>
      </c>
      <c r="C485" t="s">
        <v>250</v>
      </c>
      <c r="D485" t="s">
        <v>39</v>
      </c>
      <c r="E485">
        <v>62737</v>
      </c>
      <c r="F485" t="s">
        <v>460</v>
      </c>
      <c r="G485">
        <v>151984</v>
      </c>
      <c r="H485" t="s">
        <v>345</v>
      </c>
      <c r="J485" t="s">
        <v>461</v>
      </c>
      <c r="K485" t="s">
        <v>462</v>
      </c>
      <c r="L485" t="s">
        <v>463</v>
      </c>
      <c r="M485" t="s">
        <v>124</v>
      </c>
      <c r="N485" t="s">
        <v>46</v>
      </c>
      <c r="P485">
        <v>13580</v>
      </c>
      <c r="Q485" t="s">
        <v>464</v>
      </c>
      <c r="R485">
        <v>23157</v>
      </c>
      <c r="S485" t="s">
        <v>465</v>
      </c>
      <c r="T485" t="s">
        <v>466</v>
      </c>
      <c r="U485">
        <v>1</v>
      </c>
      <c r="V485" t="s">
        <v>467</v>
      </c>
      <c r="W485" t="s">
        <v>468</v>
      </c>
      <c r="X485" t="s">
        <v>469</v>
      </c>
      <c r="Y485">
        <v>151984</v>
      </c>
      <c r="Z485" t="s">
        <v>345</v>
      </c>
      <c r="AB485" t="s">
        <v>461</v>
      </c>
      <c r="AC485" t="s">
        <v>56</v>
      </c>
      <c r="AD485" t="s">
        <v>257</v>
      </c>
      <c r="AE485" s="4">
        <v>0.57499999999999996</v>
      </c>
      <c r="AF485" t="s">
        <v>56</v>
      </c>
      <c r="AJ485">
        <v>0</v>
      </c>
    </row>
    <row r="486" spans="1:36" x14ac:dyDescent="0.2">
      <c r="A486">
        <v>5593</v>
      </c>
      <c r="B486" t="s">
        <v>249</v>
      </c>
      <c r="C486" t="s">
        <v>250</v>
      </c>
      <c r="D486" t="s">
        <v>39</v>
      </c>
      <c r="E486">
        <v>62737</v>
      </c>
      <c r="F486" t="s">
        <v>460</v>
      </c>
      <c r="G486">
        <v>151984</v>
      </c>
      <c r="H486" t="s">
        <v>345</v>
      </c>
      <c r="J486" t="s">
        <v>461</v>
      </c>
      <c r="K486" t="s">
        <v>462</v>
      </c>
      <c r="L486" t="s">
        <v>463</v>
      </c>
      <c r="M486" t="s">
        <v>124</v>
      </c>
      <c r="N486" t="s">
        <v>46</v>
      </c>
      <c r="P486">
        <v>13580</v>
      </c>
      <c r="Q486" t="s">
        <v>464</v>
      </c>
      <c r="R486">
        <v>23157</v>
      </c>
      <c r="S486" t="s">
        <v>465</v>
      </c>
      <c r="T486" t="s">
        <v>466</v>
      </c>
      <c r="U486">
        <v>1</v>
      </c>
      <c r="V486" t="s">
        <v>467</v>
      </c>
      <c r="W486" t="s">
        <v>468</v>
      </c>
      <c r="X486" t="s">
        <v>469</v>
      </c>
      <c r="Y486">
        <v>229527</v>
      </c>
      <c r="Z486" t="s">
        <v>350</v>
      </c>
      <c r="AB486" t="s">
        <v>332</v>
      </c>
      <c r="AC486" t="s">
        <v>58</v>
      </c>
      <c r="AD486" t="s">
        <v>257</v>
      </c>
      <c r="AE486" s="4">
        <v>0.5</v>
      </c>
      <c r="AF486" t="s">
        <v>58</v>
      </c>
      <c r="AJ486">
        <v>0</v>
      </c>
    </row>
    <row r="487" spans="1:36" x14ac:dyDescent="0.2">
      <c r="A487">
        <v>5599</v>
      </c>
      <c r="B487" t="s">
        <v>1125</v>
      </c>
      <c r="C487" t="s">
        <v>1126</v>
      </c>
      <c r="D487" t="s">
        <v>39</v>
      </c>
      <c r="E487">
        <v>62969</v>
      </c>
      <c r="F487" t="s">
        <v>1167</v>
      </c>
      <c r="G487">
        <v>180963</v>
      </c>
      <c r="H487" t="s">
        <v>120</v>
      </c>
      <c r="J487" t="s">
        <v>1168</v>
      </c>
      <c r="K487" t="s">
        <v>1169</v>
      </c>
      <c r="L487" t="s">
        <v>1170</v>
      </c>
      <c r="M487" t="s">
        <v>255</v>
      </c>
      <c r="N487" t="s">
        <v>46</v>
      </c>
      <c r="O487" t="s">
        <v>110</v>
      </c>
      <c r="P487">
        <v>13580</v>
      </c>
      <c r="Q487" t="s">
        <v>464</v>
      </c>
      <c r="R487">
        <v>23157</v>
      </c>
      <c r="S487" t="s">
        <v>465</v>
      </c>
      <c r="T487" t="s">
        <v>466</v>
      </c>
      <c r="U487">
        <v>1</v>
      </c>
      <c r="V487" t="s">
        <v>467</v>
      </c>
      <c r="W487" t="s">
        <v>468</v>
      </c>
      <c r="X487" t="s">
        <v>469</v>
      </c>
      <c r="Y487">
        <v>180963</v>
      </c>
      <c r="Z487" t="s">
        <v>120</v>
      </c>
      <c r="AB487" t="s">
        <v>1168</v>
      </c>
      <c r="AC487" t="s">
        <v>56</v>
      </c>
      <c r="AD487" t="s">
        <v>855</v>
      </c>
      <c r="AE487" s="4">
        <v>1.1060000000000001</v>
      </c>
      <c r="AF487" t="s">
        <v>56</v>
      </c>
      <c r="AJ487">
        <v>0</v>
      </c>
    </row>
    <row r="488" spans="1:36" x14ac:dyDescent="0.2">
      <c r="A488">
        <v>5599</v>
      </c>
      <c r="B488" t="s">
        <v>1125</v>
      </c>
      <c r="C488" t="s">
        <v>1126</v>
      </c>
      <c r="D488" t="s">
        <v>39</v>
      </c>
      <c r="E488">
        <v>62969</v>
      </c>
      <c r="F488" t="s">
        <v>1167</v>
      </c>
      <c r="G488">
        <v>180963</v>
      </c>
      <c r="H488" t="s">
        <v>120</v>
      </c>
      <c r="J488" t="s">
        <v>1168</v>
      </c>
      <c r="K488" t="s">
        <v>1169</v>
      </c>
      <c r="L488" t="s">
        <v>1170</v>
      </c>
      <c r="M488" t="s">
        <v>255</v>
      </c>
      <c r="N488" t="s">
        <v>46</v>
      </c>
      <c r="O488" t="s">
        <v>110</v>
      </c>
      <c r="P488">
        <v>13580</v>
      </c>
      <c r="Q488" t="s">
        <v>464</v>
      </c>
      <c r="R488">
        <v>23157</v>
      </c>
      <c r="S488" t="s">
        <v>465</v>
      </c>
      <c r="T488" t="s">
        <v>466</v>
      </c>
      <c r="U488">
        <v>1</v>
      </c>
      <c r="V488" t="s">
        <v>467</v>
      </c>
      <c r="W488" t="s">
        <v>468</v>
      </c>
      <c r="X488" t="s">
        <v>469</v>
      </c>
      <c r="Y488">
        <v>244213</v>
      </c>
      <c r="Z488" t="s">
        <v>426</v>
      </c>
      <c r="AA488" t="s">
        <v>54</v>
      </c>
      <c r="AB488" t="s">
        <v>1171</v>
      </c>
      <c r="AC488" t="s">
        <v>56</v>
      </c>
      <c r="AD488" t="s">
        <v>855</v>
      </c>
      <c r="AE488" s="4">
        <v>1.0129999999999999</v>
      </c>
      <c r="AF488" t="s">
        <v>56</v>
      </c>
      <c r="AJ488">
        <v>0</v>
      </c>
    </row>
    <row r="489" spans="1:36" x14ac:dyDescent="0.2">
      <c r="A489">
        <v>5599</v>
      </c>
      <c r="B489" t="s">
        <v>1125</v>
      </c>
      <c r="C489" t="s">
        <v>1126</v>
      </c>
      <c r="D489" t="s">
        <v>39</v>
      </c>
      <c r="E489">
        <v>62969</v>
      </c>
      <c r="F489" t="s">
        <v>1167</v>
      </c>
      <c r="G489">
        <v>180963</v>
      </c>
      <c r="H489" t="s">
        <v>120</v>
      </c>
      <c r="J489" t="s">
        <v>1168</v>
      </c>
      <c r="K489" t="s">
        <v>1169</v>
      </c>
      <c r="L489" t="s">
        <v>1170</v>
      </c>
      <c r="M489" t="s">
        <v>255</v>
      </c>
      <c r="N489" t="s">
        <v>46</v>
      </c>
      <c r="O489" t="s">
        <v>110</v>
      </c>
      <c r="P489">
        <v>13580</v>
      </c>
      <c r="Q489" t="s">
        <v>464</v>
      </c>
      <c r="R489">
        <v>23157</v>
      </c>
      <c r="S489" t="s">
        <v>465</v>
      </c>
      <c r="T489" t="s">
        <v>466</v>
      </c>
      <c r="U489">
        <v>1</v>
      </c>
      <c r="V489" t="s">
        <v>467</v>
      </c>
      <c r="W489" t="s">
        <v>468</v>
      </c>
      <c r="X489" t="s">
        <v>469</v>
      </c>
      <c r="Y489">
        <v>222764</v>
      </c>
      <c r="Z489" t="s">
        <v>581</v>
      </c>
      <c r="AB489" t="s">
        <v>1172</v>
      </c>
      <c r="AC489" t="s">
        <v>56</v>
      </c>
      <c r="AD489" t="s">
        <v>855</v>
      </c>
      <c r="AE489" s="4">
        <v>0.91900000000000004</v>
      </c>
      <c r="AF489" t="s">
        <v>56</v>
      </c>
      <c r="AJ489">
        <v>0</v>
      </c>
    </row>
    <row r="490" spans="1:36" x14ac:dyDescent="0.2">
      <c r="A490">
        <v>5599</v>
      </c>
      <c r="B490" t="s">
        <v>1125</v>
      </c>
      <c r="C490" t="s">
        <v>1126</v>
      </c>
      <c r="D490" t="s">
        <v>39</v>
      </c>
      <c r="E490">
        <v>62969</v>
      </c>
      <c r="F490" t="s">
        <v>1167</v>
      </c>
      <c r="G490">
        <v>180963</v>
      </c>
      <c r="H490" t="s">
        <v>120</v>
      </c>
      <c r="J490" t="s">
        <v>1168</v>
      </c>
      <c r="K490" t="s">
        <v>1169</v>
      </c>
      <c r="L490" t="s">
        <v>1170</v>
      </c>
      <c r="M490" t="s">
        <v>255</v>
      </c>
      <c r="N490" t="s">
        <v>46</v>
      </c>
      <c r="O490" t="s">
        <v>110</v>
      </c>
      <c r="P490">
        <v>13580</v>
      </c>
      <c r="Q490" t="s">
        <v>464</v>
      </c>
      <c r="R490">
        <v>23157</v>
      </c>
      <c r="S490" t="s">
        <v>465</v>
      </c>
      <c r="T490" t="s">
        <v>466</v>
      </c>
      <c r="U490">
        <v>1</v>
      </c>
      <c r="V490" t="s">
        <v>467</v>
      </c>
      <c r="W490" t="s">
        <v>468</v>
      </c>
      <c r="X490" t="s">
        <v>469</v>
      </c>
      <c r="Y490">
        <v>225445</v>
      </c>
      <c r="Z490" t="s">
        <v>708</v>
      </c>
      <c r="AA490" t="s">
        <v>54</v>
      </c>
      <c r="AB490" t="s">
        <v>1173</v>
      </c>
      <c r="AC490" t="s">
        <v>56</v>
      </c>
      <c r="AD490" t="s">
        <v>855</v>
      </c>
      <c r="AE490" s="4">
        <v>0.84799999999999998</v>
      </c>
      <c r="AF490" t="s">
        <v>56</v>
      </c>
      <c r="AJ490">
        <v>0</v>
      </c>
    </row>
    <row r="491" spans="1:36" x14ac:dyDescent="0.2">
      <c r="A491">
        <v>5599</v>
      </c>
      <c r="B491" t="s">
        <v>1125</v>
      </c>
      <c r="C491" t="s">
        <v>1126</v>
      </c>
      <c r="D491" t="s">
        <v>39</v>
      </c>
      <c r="E491">
        <v>62969</v>
      </c>
      <c r="F491" t="s">
        <v>1167</v>
      </c>
      <c r="G491">
        <v>180963</v>
      </c>
      <c r="H491" t="s">
        <v>120</v>
      </c>
      <c r="J491" t="s">
        <v>1168</v>
      </c>
      <c r="K491" t="s">
        <v>1169</v>
      </c>
      <c r="L491" t="s">
        <v>1170</v>
      </c>
      <c r="M491" t="s">
        <v>255</v>
      </c>
      <c r="N491" t="s">
        <v>46</v>
      </c>
      <c r="O491" t="s">
        <v>110</v>
      </c>
      <c r="P491">
        <v>13580</v>
      </c>
      <c r="Q491" t="s">
        <v>464</v>
      </c>
      <c r="R491">
        <v>23157</v>
      </c>
      <c r="S491" t="s">
        <v>465</v>
      </c>
      <c r="T491" t="s">
        <v>466</v>
      </c>
      <c r="U491">
        <v>1</v>
      </c>
      <c r="V491" t="s">
        <v>467</v>
      </c>
      <c r="W491" t="s">
        <v>468</v>
      </c>
      <c r="X491" t="s">
        <v>469</v>
      </c>
      <c r="Y491">
        <v>246512</v>
      </c>
      <c r="Z491" t="s">
        <v>601</v>
      </c>
      <c r="AA491" t="s">
        <v>137</v>
      </c>
      <c r="AB491" t="s">
        <v>390</v>
      </c>
      <c r="AC491" t="s">
        <v>58</v>
      </c>
      <c r="AD491" t="s">
        <v>855</v>
      </c>
      <c r="AE491" s="4">
        <v>0.92200000000000004</v>
      </c>
      <c r="AF491" t="s">
        <v>58</v>
      </c>
      <c r="AJ491">
        <v>0</v>
      </c>
    </row>
    <row r="492" spans="1:36" x14ac:dyDescent="0.2">
      <c r="A492">
        <v>5599</v>
      </c>
      <c r="B492" t="s">
        <v>1125</v>
      </c>
      <c r="C492" t="s">
        <v>1126</v>
      </c>
      <c r="D492" t="s">
        <v>39</v>
      </c>
      <c r="E492">
        <v>62969</v>
      </c>
      <c r="F492" t="s">
        <v>1167</v>
      </c>
      <c r="G492">
        <v>180963</v>
      </c>
      <c r="H492" t="s">
        <v>120</v>
      </c>
      <c r="J492" t="s">
        <v>1168</v>
      </c>
      <c r="K492" t="s">
        <v>1169</v>
      </c>
      <c r="L492" t="s">
        <v>1170</v>
      </c>
      <c r="M492" t="s">
        <v>255</v>
      </c>
      <c r="N492" t="s">
        <v>46</v>
      </c>
      <c r="O492" t="s">
        <v>110</v>
      </c>
      <c r="P492">
        <v>13580</v>
      </c>
      <c r="Q492" t="s">
        <v>464</v>
      </c>
      <c r="R492">
        <v>23157</v>
      </c>
      <c r="S492" t="s">
        <v>465</v>
      </c>
      <c r="T492" t="s">
        <v>466</v>
      </c>
      <c r="U492">
        <v>1</v>
      </c>
      <c r="V492" t="s">
        <v>467</v>
      </c>
      <c r="W492" t="s">
        <v>468</v>
      </c>
      <c r="X492" t="s">
        <v>469</v>
      </c>
      <c r="Y492">
        <v>181051</v>
      </c>
      <c r="Z492" t="s">
        <v>196</v>
      </c>
      <c r="AB492" t="s">
        <v>786</v>
      </c>
      <c r="AC492" t="s">
        <v>58</v>
      </c>
      <c r="AD492" t="s">
        <v>855</v>
      </c>
      <c r="AE492" s="4">
        <v>1.6040000000000001</v>
      </c>
      <c r="AF492" t="s">
        <v>56</v>
      </c>
      <c r="AJ492">
        <v>0</v>
      </c>
    </row>
    <row r="493" spans="1:36" x14ac:dyDescent="0.2">
      <c r="A493">
        <v>5595</v>
      </c>
      <c r="B493" t="s">
        <v>757</v>
      </c>
      <c r="C493" t="s">
        <v>758</v>
      </c>
      <c r="D493" t="s">
        <v>39</v>
      </c>
      <c r="E493">
        <v>63025</v>
      </c>
      <c r="F493" t="s">
        <v>782</v>
      </c>
      <c r="G493">
        <v>203178</v>
      </c>
      <c r="H493" t="s">
        <v>73</v>
      </c>
      <c r="J493" t="s">
        <v>783</v>
      </c>
      <c r="K493" t="s">
        <v>784</v>
      </c>
      <c r="L493" t="s">
        <v>785</v>
      </c>
      <c r="M493" t="s">
        <v>45</v>
      </c>
      <c r="N493" t="s">
        <v>46</v>
      </c>
      <c r="O493" t="s">
        <v>255</v>
      </c>
      <c r="P493">
        <v>13580</v>
      </c>
      <c r="Q493" t="s">
        <v>464</v>
      </c>
      <c r="R493">
        <v>23157</v>
      </c>
      <c r="S493" t="s">
        <v>465</v>
      </c>
      <c r="T493" t="s">
        <v>466</v>
      </c>
      <c r="U493">
        <v>1</v>
      </c>
      <c r="V493" t="s">
        <v>467</v>
      </c>
      <c r="W493" t="s">
        <v>468</v>
      </c>
      <c r="X493" t="s">
        <v>469</v>
      </c>
      <c r="Y493">
        <v>170482</v>
      </c>
      <c r="Z493" t="s">
        <v>130</v>
      </c>
      <c r="AB493" t="s">
        <v>471</v>
      </c>
      <c r="AC493" t="s">
        <v>56</v>
      </c>
      <c r="AD493" t="s">
        <v>762</v>
      </c>
      <c r="AE493" s="4">
        <v>2.262</v>
      </c>
      <c r="AF493" t="s">
        <v>56</v>
      </c>
      <c r="AH493" t="s">
        <v>221</v>
      </c>
      <c r="AI493" t="s">
        <v>221</v>
      </c>
      <c r="AJ493">
        <v>0</v>
      </c>
    </row>
    <row r="494" spans="1:36" x14ac:dyDescent="0.2">
      <c r="A494">
        <v>5595</v>
      </c>
      <c r="B494" t="s">
        <v>757</v>
      </c>
      <c r="C494" t="s">
        <v>758</v>
      </c>
      <c r="D494" t="s">
        <v>39</v>
      </c>
      <c r="E494">
        <v>63025</v>
      </c>
      <c r="F494" t="s">
        <v>782</v>
      </c>
      <c r="G494">
        <v>203178</v>
      </c>
      <c r="H494" t="s">
        <v>73</v>
      </c>
      <c r="J494" t="s">
        <v>783</v>
      </c>
      <c r="K494" t="s">
        <v>784</v>
      </c>
      <c r="L494" t="s">
        <v>785</v>
      </c>
      <c r="M494" t="s">
        <v>45</v>
      </c>
      <c r="N494" t="s">
        <v>46</v>
      </c>
      <c r="O494" t="s">
        <v>255</v>
      </c>
      <c r="P494">
        <v>13580</v>
      </c>
      <c r="Q494" t="s">
        <v>464</v>
      </c>
      <c r="R494">
        <v>23157</v>
      </c>
      <c r="S494" t="s">
        <v>465</v>
      </c>
      <c r="T494" t="s">
        <v>466</v>
      </c>
      <c r="U494">
        <v>1</v>
      </c>
      <c r="V494" t="s">
        <v>467</v>
      </c>
      <c r="W494" t="s">
        <v>468</v>
      </c>
      <c r="X494" t="s">
        <v>469</v>
      </c>
      <c r="Y494">
        <v>229527</v>
      </c>
      <c r="Z494" t="s">
        <v>350</v>
      </c>
      <c r="AB494" t="s">
        <v>332</v>
      </c>
      <c r="AC494" t="s">
        <v>56</v>
      </c>
      <c r="AD494" t="s">
        <v>762</v>
      </c>
      <c r="AE494" s="4">
        <v>1.5820000000000001</v>
      </c>
      <c r="AF494" t="s">
        <v>56</v>
      </c>
      <c r="AH494" t="s">
        <v>221</v>
      </c>
      <c r="AI494" t="s">
        <v>221</v>
      </c>
      <c r="AJ494">
        <v>0</v>
      </c>
    </row>
    <row r="495" spans="1:36" x14ac:dyDescent="0.2">
      <c r="A495">
        <v>5595</v>
      </c>
      <c r="B495" t="s">
        <v>757</v>
      </c>
      <c r="C495" t="s">
        <v>758</v>
      </c>
      <c r="D495" t="s">
        <v>39</v>
      </c>
      <c r="E495">
        <v>63025</v>
      </c>
      <c r="F495" t="s">
        <v>782</v>
      </c>
      <c r="G495">
        <v>203178</v>
      </c>
      <c r="H495" t="s">
        <v>73</v>
      </c>
      <c r="J495" t="s">
        <v>783</v>
      </c>
      <c r="K495" t="s">
        <v>784</v>
      </c>
      <c r="L495" t="s">
        <v>785</v>
      </c>
      <c r="M495" t="s">
        <v>45</v>
      </c>
      <c r="N495" t="s">
        <v>46</v>
      </c>
      <c r="O495" t="s">
        <v>255</v>
      </c>
      <c r="P495">
        <v>13580</v>
      </c>
      <c r="Q495" t="s">
        <v>464</v>
      </c>
      <c r="R495">
        <v>23157</v>
      </c>
      <c r="S495" t="s">
        <v>465</v>
      </c>
      <c r="T495" t="s">
        <v>466</v>
      </c>
      <c r="U495">
        <v>1</v>
      </c>
      <c r="V495" t="s">
        <v>467</v>
      </c>
      <c r="W495" t="s">
        <v>468</v>
      </c>
      <c r="X495" t="s">
        <v>469</v>
      </c>
      <c r="Y495">
        <v>203178</v>
      </c>
      <c r="Z495" t="s">
        <v>73</v>
      </c>
      <c r="AB495" t="s">
        <v>783</v>
      </c>
      <c r="AC495" t="s">
        <v>56</v>
      </c>
      <c r="AD495" t="s">
        <v>762</v>
      </c>
      <c r="AE495" s="4">
        <v>1.115</v>
      </c>
      <c r="AF495" t="s">
        <v>56</v>
      </c>
      <c r="AH495" t="s">
        <v>221</v>
      </c>
      <c r="AI495" t="s">
        <v>221</v>
      </c>
      <c r="AJ495">
        <v>0</v>
      </c>
    </row>
    <row r="496" spans="1:36" x14ac:dyDescent="0.2">
      <c r="A496">
        <v>5595</v>
      </c>
      <c r="B496" t="s">
        <v>757</v>
      </c>
      <c r="C496" t="s">
        <v>758</v>
      </c>
      <c r="D496" t="s">
        <v>39</v>
      </c>
      <c r="E496">
        <v>63025</v>
      </c>
      <c r="F496" t="s">
        <v>782</v>
      </c>
      <c r="G496">
        <v>203178</v>
      </c>
      <c r="H496" t="s">
        <v>73</v>
      </c>
      <c r="J496" t="s">
        <v>783</v>
      </c>
      <c r="K496" t="s">
        <v>784</v>
      </c>
      <c r="L496" t="s">
        <v>785</v>
      </c>
      <c r="M496" t="s">
        <v>45</v>
      </c>
      <c r="N496" t="s">
        <v>46</v>
      </c>
      <c r="O496" t="s">
        <v>255</v>
      </c>
      <c r="P496">
        <v>13580</v>
      </c>
      <c r="Q496" t="s">
        <v>464</v>
      </c>
      <c r="R496">
        <v>23157</v>
      </c>
      <c r="S496" t="s">
        <v>465</v>
      </c>
      <c r="T496" t="s">
        <v>466</v>
      </c>
      <c r="U496">
        <v>1</v>
      </c>
      <c r="V496" t="s">
        <v>467</v>
      </c>
      <c r="W496" t="s">
        <v>468</v>
      </c>
      <c r="X496" t="s">
        <v>469</v>
      </c>
      <c r="Y496">
        <v>151984</v>
      </c>
      <c r="Z496" t="s">
        <v>345</v>
      </c>
      <c r="AB496" t="s">
        <v>461</v>
      </c>
      <c r="AC496" t="s">
        <v>58</v>
      </c>
      <c r="AD496" t="s">
        <v>762</v>
      </c>
      <c r="AE496" s="4">
        <v>1.88</v>
      </c>
      <c r="AF496" t="s">
        <v>58</v>
      </c>
      <c r="AH496" t="s">
        <v>221</v>
      </c>
      <c r="AI496" t="s">
        <v>221</v>
      </c>
      <c r="AJ496">
        <v>0</v>
      </c>
    </row>
    <row r="497" spans="1:36" x14ac:dyDescent="0.2">
      <c r="A497">
        <v>5595</v>
      </c>
      <c r="B497" t="s">
        <v>757</v>
      </c>
      <c r="C497" t="s">
        <v>758</v>
      </c>
      <c r="D497" t="s">
        <v>39</v>
      </c>
      <c r="E497">
        <v>63025</v>
      </c>
      <c r="F497" t="s">
        <v>782</v>
      </c>
      <c r="G497">
        <v>203178</v>
      </c>
      <c r="H497" t="s">
        <v>73</v>
      </c>
      <c r="J497" t="s">
        <v>783</v>
      </c>
      <c r="K497" t="s">
        <v>784</v>
      </c>
      <c r="L497" t="s">
        <v>785</v>
      </c>
      <c r="M497" t="s">
        <v>45</v>
      </c>
      <c r="N497" t="s">
        <v>46</v>
      </c>
      <c r="O497" t="s">
        <v>255</v>
      </c>
      <c r="P497">
        <v>13580</v>
      </c>
      <c r="Q497" t="s">
        <v>464</v>
      </c>
      <c r="R497">
        <v>23157</v>
      </c>
      <c r="S497" t="s">
        <v>465</v>
      </c>
      <c r="T497" t="s">
        <v>466</v>
      </c>
      <c r="U497">
        <v>1</v>
      </c>
      <c r="V497" t="s">
        <v>467</v>
      </c>
      <c r="W497" t="s">
        <v>468</v>
      </c>
      <c r="X497" t="s">
        <v>469</v>
      </c>
      <c r="Y497">
        <v>181051</v>
      </c>
      <c r="Z497" t="s">
        <v>196</v>
      </c>
      <c r="AB497" t="s">
        <v>786</v>
      </c>
      <c r="AC497" t="s">
        <v>58</v>
      </c>
      <c r="AD497" t="s">
        <v>762</v>
      </c>
      <c r="AE497" s="4">
        <v>1.25</v>
      </c>
      <c r="AF497" t="s">
        <v>56</v>
      </c>
      <c r="AH497" t="s">
        <v>221</v>
      </c>
      <c r="AI497" t="s">
        <v>221</v>
      </c>
      <c r="AJ497">
        <v>0</v>
      </c>
    </row>
    <row r="498" spans="1:36" x14ac:dyDescent="0.2">
      <c r="A498">
        <v>5593</v>
      </c>
      <c r="B498" t="s">
        <v>249</v>
      </c>
      <c r="C498" t="s">
        <v>250</v>
      </c>
      <c r="D498" t="s">
        <v>39</v>
      </c>
      <c r="E498">
        <v>62739</v>
      </c>
      <c r="F498" t="s">
        <v>489</v>
      </c>
      <c r="G498">
        <v>159624</v>
      </c>
      <c r="H498" t="s">
        <v>61</v>
      </c>
      <c r="J498" t="s">
        <v>332</v>
      </c>
      <c r="K498" t="s">
        <v>490</v>
      </c>
      <c r="L498" t="s">
        <v>491</v>
      </c>
      <c r="M498" t="s">
        <v>110</v>
      </c>
      <c r="N498" t="s">
        <v>46</v>
      </c>
      <c r="P498">
        <v>15530</v>
      </c>
      <c r="Q498" t="s">
        <v>492</v>
      </c>
      <c r="R498">
        <v>20408</v>
      </c>
      <c r="S498" t="s">
        <v>1183</v>
      </c>
      <c r="T498" t="s">
        <v>493</v>
      </c>
      <c r="U498">
        <v>23</v>
      </c>
      <c r="V498" t="s">
        <v>494</v>
      </c>
      <c r="W498" t="s">
        <v>495</v>
      </c>
      <c r="X498" t="s">
        <v>496</v>
      </c>
      <c r="Y498">
        <v>159624</v>
      </c>
      <c r="Z498" t="s">
        <v>61</v>
      </c>
      <c r="AB498" t="s">
        <v>332</v>
      </c>
      <c r="AC498" t="s">
        <v>56</v>
      </c>
      <c r="AD498" t="s">
        <v>257</v>
      </c>
      <c r="AE498" s="4">
        <v>0.56699999999999995</v>
      </c>
      <c r="AF498" t="s">
        <v>56</v>
      </c>
      <c r="AJ498">
        <v>0</v>
      </c>
    </row>
    <row r="499" spans="1:36" x14ac:dyDescent="0.2">
      <c r="A499">
        <v>5593</v>
      </c>
      <c r="B499" t="s">
        <v>249</v>
      </c>
      <c r="C499" t="s">
        <v>250</v>
      </c>
      <c r="D499" t="s">
        <v>39</v>
      </c>
      <c r="E499">
        <v>62739</v>
      </c>
      <c r="F499" t="s">
        <v>489</v>
      </c>
      <c r="G499">
        <v>159624</v>
      </c>
      <c r="H499" t="s">
        <v>61</v>
      </c>
      <c r="J499" t="s">
        <v>332</v>
      </c>
      <c r="K499" t="s">
        <v>490</v>
      </c>
      <c r="L499" t="s">
        <v>491</v>
      </c>
      <c r="M499" t="s">
        <v>110</v>
      </c>
      <c r="N499" t="s">
        <v>46</v>
      </c>
      <c r="P499">
        <v>15530</v>
      </c>
      <c r="Q499" t="s">
        <v>492</v>
      </c>
      <c r="R499">
        <v>20408</v>
      </c>
      <c r="S499" t="s">
        <v>1183</v>
      </c>
      <c r="T499" t="s">
        <v>493</v>
      </c>
      <c r="U499">
        <v>23</v>
      </c>
      <c r="V499" t="s">
        <v>494</v>
      </c>
      <c r="W499" t="s">
        <v>495</v>
      </c>
      <c r="X499" t="s">
        <v>496</v>
      </c>
      <c r="Y499">
        <v>209735</v>
      </c>
      <c r="Z499" t="s">
        <v>398</v>
      </c>
      <c r="AB499" t="s">
        <v>497</v>
      </c>
      <c r="AC499" t="s">
        <v>56</v>
      </c>
      <c r="AD499" t="s">
        <v>257</v>
      </c>
      <c r="AE499" s="4">
        <v>0.66500000000000004</v>
      </c>
      <c r="AF499" t="s">
        <v>56</v>
      </c>
      <c r="AJ499">
        <v>0</v>
      </c>
    </row>
    <row r="500" spans="1:36" x14ac:dyDescent="0.2">
      <c r="A500">
        <v>5593</v>
      </c>
      <c r="B500" t="s">
        <v>249</v>
      </c>
      <c r="C500" t="s">
        <v>250</v>
      </c>
      <c r="D500" t="s">
        <v>39</v>
      </c>
      <c r="E500">
        <v>62739</v>
      </c>
      <c r="F500" t="s">
        <v>489</v>
      </c>
      <c r="G500">
        <v>159624</v>
      </c>
      <c r="H500" t="s">
        <v>61</v>
      </c>
      <c r="J500" t="s">
        <v>332</v>
      </c>
      <c r="K500" t="s">
        <v>490</v>
      </c>
      <c r="L500" t="s">
        <v>491</v>
      </c>
      <c r="M500" t="s">
        <v>110</v>
      </c>
      <c r="N500" t="s">
        <v>46</v>
      </c>
      <c r="P500">
        <v>15530</v>
      </c>
      <c r="Q500" t="s">
        <v>492</v>
      </c>
      <c r="R500">
        <v>20408</v>
      </c>
      <c r="S500" t="s">
        <v>1183</v>
      </c>
      <c r="T500" t="s">
        <v>493</v>
      </c>
      <c r="U500">
        <v>23</v>
      </c>
      <c r="V500" t="s">
        <v>494</v>
      </c>
      <c r="W500" t="s">
        <v>495</v>
      </c>
      <c r="X500" t="s">
        <v>496</v>
      </c>
      <c r="Y500">
        <v>149090</v>
      </c>
      <c r="Z500" t="s">
        <v>498</v>
      </c>
      <c r="AB500" t="s">
        <v>499</v>
      </c>
      <c r="AC500" t="s">
        <v>56</v>
      </c>
      <c r="AD500" t="s">
        <v>257</v>
      </c>
      <c r="AE500" s="4">
        <v>0.67400000000000004</v>
      </c>
      <c r="AF500" t="s">
        <v>56</v>
      </c>
      <c r="AJ500">
        <v>0</v>
      </c>
    </row>
    <row r="501" spans="1:36" x14ac:dyDescent="0.2">
      <c r="A501">
        <v>5593</v>
      </c>
      <c r="B501" t="s">
        <v>249</v>
      </c>
      <c r="C501" t="s">
        <v>250</v>
      </c>
      <c r="D501" t="s">
        <v>39</v>
      </c>
      <c r="E501">
        <v>62739</v>
      </c>
      <c r="F501" t="s">
        <v>489</v>
      </c>
      <c r="G501">
        <v>159624</v>
      </c>
      <c r="H501" t="s">
        <v>61</v>
      </c>
      <c r="J501" t="s">
        <v>332</v>
      </c>
      <c r="K501" t="s">
        <v>490</v>
      </c>
      <c r="L501" t="s">
        <v>491</v>
      </c>
      <c r="M501" t="s">
        <v>110</v>
      </c>
      <c r="N501" t="s">
        <v>46</v>
      </c>
      <c r="P501">
        <v>15530</v>
      </c>
      <c r="Q501" t="s">
        <v>492</v>
      </c>
      <c r="R501">
        <v>20408</v>
      </c>
      <c r="S501" t="s">
        <v>1183</v>
      </c>
      <c r="T501" t="s">
        <v>493</v>
      </c>
      <c r="U501">
        <v>23</v>
      </c>
      <c r="V501" t="s">
        <v>494</v>
      </c>
      <c r="W501" t="s">
        <v>495</v>
      </c>
      <c r="X501" t="s">
        <v>496</v>
      </c>
      <c r="Y501">
        <v>244197</v>
      </c>
      <c r="Z501" t="s">
        <v>500</v>
      </c>
      <c r="AB501" t="s">
        <v>499</v>
      </c>
      <c r="AC501" t="s">
        <v>56</v>
      </c>
      <c r="AD501" t="s">
        <v>257</v>
      </c>
      <c r="AE501" s="4">
        <v>0.63300000000000001</v>
      </c>
      <c r="AF501" t="s">
        <v>56</v>
      </c>
      <c r="AJ501">
        <v>0</v>
      </c>
    </row>
    <row r="502" spans="1:36" x14ac:dyDescent="0.2">
      <c r="A502">
        <v>5593</v>
      </c>
      <c r="B502" t="s">
        <v>249</v>
      </c>
      <c r="C502" t="s">
        <v>250</v>
      </c>
      <c r="D502" t="s">
        <v>39</v>
      </c>
      <c r="E502">
        <v>62739</v>
      </c>
      <c r="F502" t="s">
        <v>489</v>
      </c>
      <c r="G502">
        <v>159624</v>
      </c>
      <c r="H502" t="s">
        <v>61</v>
      </c>
      <c r="J502" t="s">
        <v>332</v>
      </c>
      <c r="K502" t="s">
        <v>490</v>
      </c>
      <c r="L502" t="s">
        <v>491</v>
      </c>
      <c r="M502" t="s">
        <v>110</v>
      </c>
      <c r="N502" t="s">
        <v>46</v>
      </c>
      <c r="P502">
        <v>15530</v>
      </c>
      <c r="Q502" t="s">
        <v>492</v>
      </c>
      <c r="R502">
        <v>20408</v>
      </c>
      <c r="S502" t="s">
        <v>1183</v>
      </c>
      <c r="T502" t="s">
        <v>493</v>
      </c>
      <c r="U502">
        <v>23</v>
      </c>
      <c r="V502" t="s">
        <v>494</v>
      </c>
      <c r="W502" t="s">
        <v>495</v>
      </c>
      <c r="X502" t="s">
        <v>496</v>
      </c>
      <c r="Y502">
        <v>142622</v>
      </c>
      <c r="Z502" t="s">
        <v>501</v>
      </c>
      <c r="AB502" t="s">
        <v>502</v>
      </c>
      <c r="AC502" t="s">
        <v>58</v>
      </c>
      <c r="AD502" t="s">
        <v>257</v>
      </c>
      <c r="AE502" s="4">
        <v>0.75600000000000001</v>
      </c>
      <c r="AF502" t="s">
        <v>56</v>
      </c>
      <c r="AJ502">
        <v>0</v>
      </c>
    </row>
    <row r="503" spans="1:36" x14ac:dyDescent="0.2">
      <c r="A503">
        <v>5598</v>
      </c>
      <c r="B503" t="s">
        <v>1023</v>
      </c>
      <c r="C503" t="s">
        <v>1024</v>
      </c>
      <c r="D503" t="s">
        <v>39</v>
      </c>
      <c r="E503">
        <v>62716</v>
      </c>
      <c r="F503" t="s">
        <v>1033</v>
      </c>
      <c r="G503">
        <v>161433</v>
      </c>
      <c r="H503" t="s">
        <v>350</v>
      </c>
      <c r="J503" t="s">
        <v>1034</v>
      </c>
      <c r="K503" t="s">
        <v>1035</v>
      </c>
      <c r="L503" t="s">
        <v>1036</v>
      </c>
      <c r="M503" t="s">
        <v>124</v>
      </c>
      <c r="N503" t="s">
        <v>46</v>
      </c>
      <c r="O503" t="s">
        <v>110</v>
      </c>
      <c r="P503">
        <v>10339</v>
      </c>
      <c r="Q503" t="s">
        <v>1037</v>
      </c>
      <c r="R503">
        <v>21389</v>
      </c>
      <c r="S503" t="s">
        <v>1184</v>
      </c>
      <c r="T503" t="s">
        <v>1038</v>
      </c>
      <c r="U503">
        <v>7</v>
      </c>
      <c r="V503" t="s">
        <v>1039</v>
      </c>
      <c r="W503" t="s">
        <v>163</v>
      </c>
      <c r="X503" t="s">
        <v>1040</v>
      </c>
      <c r="Y503">
        <v>140870</v>
      </c>
      <c r="Z503" t="s">
        <v>59</v>
      </c>
      <c r="AA503" t="s">
        <v>54</v>
      </c>
      <c r="AB503" t="s">
        <v>1041</v>
      </c>
      <c r="AC503" t="s">
        <v>56</v>
      </c>
      <c r="AD503" t="s">
        <v>855</v>
      </c>
      <c r="AE503" s="4">
        <v>1.7549999999999999</v>
      </c>
      <c r="AF503" t="s">
        <v>56</v>
      </c>
      <c r="AJ503">
        <v>0</v>
      </c>
    </row>
    <row r="504" spans="1:36" x14ac:dyDescent="0.2">
      <c r="A504">
        <v>5598</v>
      </c>
      <c r="B504" t="s">
        <v>1023</v>
      </c>
      <c r="C504" t="s">
        <v>1024</v>
      </c>
      <c r="D504" t="s">
        <v>39</v>
      </c>
      <c r="E504">
        <v>62716</v>
      </c>
      <c r="F504" t="s">
        <v>1033</v>
      </c>
      <c r="G504">
        <v>161433</v>
      </c>
      <c r="H504" t="s">
        <v>350</v>
      </c>
      <c r="J504" t="s">
        <v>1034</v>
      </c>
      <c r="K504" t="s">
        <v>1035</v>
      </c>
      <c r="L504" t="s">
        <v>1036</v>
      </c>
      <c r="M504" t="s">
        <v>124</v>
      </c>
      <c r="N504" t="s">
        <v>46</v>
      </c>
      <c r="O504" t="s">
        <v>110</v>
      </c>
      <c r="P504">
        <v>10339</v>
      </c>
      <c r="Q504" t="s">
        <v>1037</v>
      </c>
      <c r="R504">
        <v>21389</v>
      </c>
      <c r="S504" t="s">
        <v>1184</v>
      </c>
      <c r="T504" t="s">
        <v>1038</v>
      </c>
      <c r="U504">
        <v>7</v>
      </c>
      <c r="V504" t="s">
        <v>1039</v>
      </c>
      <c r="W504" t="s">
        <v>163</v>
      </c>
      <c r="X504" t="s">
        <v>1040</v>
      </c>
      <c r="Y504">
        <v>148322</v>
      </c>
      <c r="Z504" t="s">
        <v>881</v>
      </c>
      <c r="AB504" t="s">
        <v>156</v>
      </c>
      <c r="AC504" t="s">
        <v>56</v>
      </c>
      <c r="AD504" t="s">
        <v>855</v>
      </c>
      <c r="AE504" s="4">
        <v>1.581</v>
      </c>
      <c r="AF504" t="s">
        <v>56</v>
      </c>
      <c r="AJ504">
        <v>0</v>
      </c>
    </row>
    <row r="505" spans="1:36" x14ac:dyDescent="0.2">
      <c r="A505">
        <v>5598</v>
      </c>
      <c r="B505" t="s">
        <v>1023</v>
      </c>
      <c r="C505" t="s">
        <v>1024</v>
      </c>
      <c r="D505" t="s">
        <v>39</v>
      </c>
      <c r="E505">
        <v>62716</v>
      </c>
      <c r="F505" t="s">
        <v>1033</v>
      </c>
      <c r="G505">
        <v>161433</v>
      </c>
      <c r="H505" t="s">
        <v>350</v>
      </c>
      <c r="J505" t="s">
        <v>1034</v>
      </c>
      <c r="K505" t="s">
        <v>1035</v>
      </c>
      <c r="L505" t="s">
        <v>1036</v>
      </c>
      <c r="M505" t="s">
        <v>124</v>
      </c>
      <c r="N505" t="s">
        <v>46</v>
      </c>
      <c r="O505" t="s">
        <v>110</v>
      </c>
      <c r="P505">
        <v>10339</v>
      </c>
      <c r="Q505" t="s">
        <v>1037</v>
      </c>
      <c r="R505">
        <v>21389</v>
      </c>
      <c r="S505" t="s">
        <v>1184</v>
      </c>
      <c r="T505" t="s">
        <v>1038</v>
      </c>
      <c r="U505">
        <v>7</v>
      </c>
      <c r="V505" t="s">
        <v>1039</v>
      </c>
      <c r="W505" t="s">
        <v>163</v>
      </c>
      <c r="X505" t="s">
        <v>1040</v>
      </c>
      <c r="Y505">
        <v>161433</v>
      </c>
      <c r="Z505" t="s">
        <v>350</v>
      </c>
      <c r="AB505" t="s">
        <v>1034</v>
      </c>
      <c r="AC505" t="s">
        <v>56</v>
      </c>
      <c r="AD505" t="s">
        <v>855</v>
      </c>
      <c r="AE505" s="4">
        <v>1.4850000000000001</v>
      </c>
      <c r="AF505" t="s">
        <v>56</v>
      </c>
      <c r="AJ505">
        <v>0</v>
      </c>
    </row>
    <row r="506" spans="1:36" x14ac:dyDescent="0.2">
      <c r="A506">
        <v>5598</v>
      </c>
      <c r="B506" t="s">
        <v>1023</v>
      </c>
      <c r="C506" t="s">
        <v>1024</v>
      </c>
      <c r="D506" t="s">
        <v>39</v>
      </c>
      <c r="E506">
        <v>62716</v>
      </c>
      <c r="F506" t="s">
        <v>1033</v>
      </c>
      <c r="G506">
        <v>161433</v>
      </c>
      <c r="H506" t="s">
        <v>350</v>
      </c>
      <c r="J506" t="s">
        <v>1034</v>
      </c>
      <c r="K506" t="s">
        <v>1035</v>
      </c>
      <c r="L506" t="s">
        <v>1036</v>
      </c>
      <c r="M506" t="s">
        <v>124</v>
      </c>
      <c r="N506" t="s">
        <v>46</v>
      </c>
      <c r="O506" t="s">
        <v>110</v>
      </c>
      <c r="P506">
        <v>10339</v>
      </c>
      <c r="Q506" t="s">
        <v>1037</v>
      </c>
      <c r="R506">
        <v>21389</v>
      </c>
      <c r="S506" t="s">
        <v>1184</v>
      </c>
      <c r="T506" t="s">
        <v>1038</v>
      </c>
      <c r="U506">
        <v>7</v>
      </c>
      <c r="V506" t="s">
        <v>1039</v>
      </c>
      <c r="W506" t="s">
        <v>163</v>
      </c>
      <c r="X506" t="s">
        <v>1040</v>
      </c>
      <c r="Y506">
        <v>143415</v>
      </c>
      <c r="Z506" t="s">
        <v>778</v>
      </c>
      <c r="AA506" t="s">
        <v>54</v>
      </c>
      <c r="AB506" t="s">
        <v>1042</v>
      </c>
      <c r="AC506" t="s">
        <v>58</v>
      </c>
      <c r="AD506" t="s">
        <v>855</v>
      </c>
      <c r="AE506" s="4">
        <v>3.5</v>
      </c>
      <c r="AF506" t="s">
        <v>58</v>
      </c>
      <c r="AJ506">
        <v>0</v>
      </c>
    </row>
    <row r="507" spans="1:36" x14ac:dyDescent="0.2">
      <c r="A507">
        <v>5594</v>
      </c>
      <c r="B507" t="s">
        <v>547</v>
      </c>
      <c r="C507" t="s">
        <v>548</v>
      </c>
      <c r="D507" t="s">
        <v>39</v>
      </c>
      <c r="E507">
        <v>62817</v>
      </c>
      <c r="F507" t="s">
        <v>685</v>
      </c>
      <c r="G507">
        <v>223800</v>
      </c>
      <c r="H507" t="s">
        <v>73</v>
      </c>
      <c r="J507" t="s">
        <v>686</v>
      </c>
      <c r="K507" t="s">
        <v>687</v>
      </c>
      <c r="L507" t="s">
        <v>688</v>
      </c>
      <c r="M507" t="s">
        <v>82</v>
      </c>
      <c r="N507" t="s">
        <v>46</v>
      </c>
      <c r="O507" t="s">
        <v>255</v>
      </c>
      <c r="P507">
        <v>13629</v>
      </c>
      <c r="Q507" t="s">
        <v>689</v>
      </c>
      <c r="R507">
        <v>23188</v>
      </c>
      <c r="S507" t="s">
        <v>689</v>
      </c>
      <c r="T507" t="s">
        <v>690</v>
      </c>
      <c r="U507">
        <v>10</v>
      </c>
      <c r="V507" t="s">
        <v>691</v>
      </c>
      <c r="W507" t="s">
        <v>692</v>
      </c>
      <c r="X507" t="s">
        <v>693</v>
      </c>
      <c r="Y507">
        <v>104908</v>
      </c>
      <c r="Z507" t="s">
        <v>247</v>
      </c>
      <c r="AB507" t="s">
        <v>694</v>
      </c>
      <c r="AC507" t="s">
        <v>56</v>
      </c>
      <c r="AD507" t="s">
        <v>257</v>
      </c>
      <c r="AE507" s="4">
        <v>0.56000000000000005</v>
      </c>
      <c r="AF507" t="s">
        <v>56</v>
      </c>
      <c r="AI507" t="s">
        <v>695</v>
      </c>
      <c r="AJ507">
        <v>0</v>
      </c>
    </row>
    <row r="508" spans="1:36" x14ac:dyDescent="0.2">
      <c r="A508">
        <v>5594</v>
      </c>
      <c r="B508" t="s">
        <v>547</v>
      </c>
      <c r="C508" t="s">
        <v>548</v>
      </c>
      <c r="D508" t="s">
        <v>39</v>
      </c>
      <c r="E508">
        <v>62817</v>
      </c>
      <c r="F508" t="s">
        <v>685</v>
      </c>
      <c r="G508">
        <v>223800</v>
      </c>
      <c r="H508" t="s">
        <v>73</v>
      </c>
      <c r="J508" t="s">
        <v>686</v>
      </c>
      <c r="K508" t="s">
        <v>687</v>
      </c>
      <c r="L508" t="s">
        <v>688</v>
      </c>
      <c r="M508" t="s">
        <v>82</v>
      </c>
      <c r="N508" t="s">
        <v>46</v>
      </c>
      <c r="O508" t="s">
        <v>255</v>
      </c>
      <c r="P508">
        <v>13629</v>
      </c>
      <c r="Q508" t="s">
        <v>689</v>
      </c>
      <c r="R508">
        <v>23188</v>
      </c>
      <c r="S508" t="s">
        <v>689</v>
      </c>
      <c r="T508" t="s">
        <v>690</v>
      </c>
      <c r="U508">
        <v>10</v>
      </c>
      <c r="V508" t="s">
        <v>691</v>
      </c>
      <c r="W508" t="s">
        <v>692</v>
      </c>
      <c r="X508" t="s">
        <v>693</v>
      </c>
      <c r="Y508">
        <v>223800</v>
      </c>
      <c r="Z508" t="s">
        <v>73</v>
      </c>
      <c r="AB508" t="s">
        <v>686</v>
      </c>
      <c r="AC508" t="s">
        <v>56</v>
      </c>
      <c r="AD508" t="s">
        <v>257</v>
      </c>
      <c r="AE508" s="4">
        <v>0.28399999999999997</v>
      </c>
      <c r="AF508" t="s">
        <v>56</v>
      </c>
      <c r="AI508" t="s">
        <v>695</v>
      </c>
      <c r="AJ508">
        <v>0</v>
      </c>
    </row>
    <row r="509" spans="1:36" x14ac:dyDescent="0.2">
      <c r="A509">
        <v>5594</v>
      </c>
      <c r="B509" t="s">
        <v>547</v>
      </c>
      <c r="C509" t="s">
        <v>548</v>
      </c>
      <c r="D509" t="s">
        <v>39</v>
      </c>
      <c r="E509">
        <v>62817</v>
      </c>
      <c r="F509" t="s">
        <v>685</v>
      </c>
      <c r="G509">
        <v>223800</v>
      </c>
      <c r="H509" t="s">
        <v>73</v>
      </c>
      <c r="J509" t="s">
        <v>686</v>
      </c>
      <c r="K509" t="s">
        <v>687</v>
      </c>
      <c r="L509" t="s">
        <v>688</v>
      </c>
      <c r="M509" t="s">
        <v>82</v>
      </c>
      <c r="N509" t="s">
        <v>46</v>
      </c>
      <c r="O509" t="s">
        <v>255</v>
      </c>
      <c r="P509">
        <v>13629</v>
      </c>
      <c r="Q509" t="s">
        <v>689</v>
      </c>
      <c r="R509">
        <v>23188</v>
      </c>
      <c r="S509" t="s">
        <v>689</v>
      </c>
      <c r="T509" t="s">
        <v>690</v>
      </c>
      <c r="U509">
        <v>10</v>
      </c>
      <c r="V509" t="s">
        <v>691</v>
      </c>
      <c r="W509" t="s">
        <v>692</v>
      </c>
      <c r="X509" t="s">
        <v>693</v>
      </c>
      <c r="Y509">
        <v>265924</v>
      </c>
      <c r="Z509" t="s">
        <v>389</v>
      </c>
      <c r="AA509" t="s">
        <v>696</v>
      </c>
      <c r="AB509" t="s">
        <v>697</v>
      </c>
      <c r="AC509" t="s">
        <v>56</v>
      </c>
      <c r="AD509" t="s">
        <v>257</v>
      </c>
      <c r="AE509" s="4">
        <v>0.26900000000000002</v>
      </c>
      <c r="AF509" t="s">
        <v>58</v>
      </c>
      <c r="AI509" t="s">
        <v>695</v>
      </c>
      <c r="AJ509">
        <v>0</v>
      </c>
    </row>
    <row r="510" spans="1:36" x14ac:dyDescent="0.2">
      <c r="A510">
        <v>5594</v>
      </c>
      <c r="B510" t="s">
        <v>547</v>
      </c>
      <c r="C510" t="s">
        <v>548</v>
      </c>
      <c r="D510" t="s">
        <v>39</v>
      </c>
      <c r="E510">
        <v>62817</v>
      </c>
      <c r="F510" t="s">
        <v>685</v>
      </c>
      <c r="G510">
        <v>223800</v>
      </c>
      <c r="H510" t="s">
        <v>73</v>
      </c>
      <c r="J510" t="s">
        <v>686</v>
      </c>
      <c r="K510" t="s">
        <v>687</v>
      </c>
      <c r="L510" t="s">
        <v>688</v>
      </c>
      <c r="M510" t="s">
        <v>82</v>
      </c>
      <c r="N510" t="s">
        <v>46</v>
      </c>
      <c r="O510" t="s">
        <v>255</v>
      </c>
      <c r="P510">
        <v>13629</v>
      </c>
      <c r="Q510" t="s">
        <v>689</v>
      </c>
      <c r="R510">
        <v>23188</v>
      </c>
      <c r="S510" t="s">
        <v>689</v>
      </c>
      <c r="T510" t="s">
        <v>690</v>
      </c>
      <c r="U510">
        <v>10</v>
      </c>
      <c r="V510" t="s">
        <v>691</v>
      </c>
      <c r="W510" t="s">
        <v>692</v>
      </c>
      <c r="X510" t="s">
        <v>693</v>
      </c>
      <c r="Y510">
        <v>271853</v>
      </c>
      <c r="Z510" t="s">
        <v>53</v>
      </c>
      <c r="AB510" t="s">
        <v>694</v>
      </c>
      <c r="AC510" t="s">
        <v>58</v>
      </c>
      <c r="AD510" t="s">
        <v>257</v>
      </c>
      <c r="AE510" s="4">
        <v>0.17599999999999999</v>
      </c>
      <c r="AF510" t="s">
        <v>56</v>
      </c>
      <c r="AI510" t="s">
        <v>695</v>
      </c>
      <c r="AJ510">
        <v>0</v>
      </c>
    </row>
    <row r="511" spans="1:36" x14ac:dyDescent="0.2">
      <c r="A511">
        <v>5594</v>
      </c>
      <c r="B511" t="s">
        <v>547</v>
      </c>
      <c r="C511" t="s">
        <v>548</v>
      </c>
      <c r="D511" t="s">
        <v>39</v>
      </c>
      <c r="E511">
        <v>63290</v>
      </c>
      <c r="F511" t="s">
        <v>715</v>
      </c>
      <c r="G511">
        <v>264166</v>
      </c>
      <c r="H511" t="s">
        <v>716</v>
      </c>
      <c r="J511" t="s">
        <v>717</v>
      </c>
      <c r="K511" t="s">
        <v>718</v>
      </c>
      <c r="L511" t="s">
        <v>719</v>
      </c>
      <c r="M511" t="s">
        <v>124</v>
      </c>
      <c r="N511" t="s">
        <v>46</v>
      </c>
      <c r="O511" t="s">
        <v>255</v>
      </c>
      <c r="P511">
        <v>10325</v>
      </c>
      <c r="Q511" t="s">
        <v>703</v>
      </c>
      <c r="R511">
        <v>21379</v>
      </c>
      <c r="S511" t="s">
        <v>1185</v>
      </c>
      <c r="T511" t="s">
        <v>704</v>
      </c>
      <c r="U511">
        <v>145</v>
      </c>
      <c r="V511" t="s">
        <v>705</v>
      </c>
      <c r="W511" t="s">
        <v>163</v>
      </c>
      <c r="X511" t="s">
        <v>706</v>
      </c>
      <c r="Y511">
        <v>218008</v>
      </c>
      <c r="Z511" t="s">
        <v>120</v>
      </c>
      <c r="AB511" t="s">
        <v>707</v>
      </c>
      <c r="AC511" t="s">
        <v>58</v>
      </c>
      <c r="AD511" t="s">
        <v>257</v>
      </c>
      <c r="AE511" s="4">
        <v>0.52400000000000002</v>
      </c>
      <c r="AF511" t="s">
        <v>56</v>
      </c>
      <c r="AJ511">
        <v>0</v>
      </c>
    </row>
    <row r="512" spans="1:36" x14ac:dyDescent="0.2">
      <c r="A512">
        <v>5594</v>
      </c>
      <c r="B512" t="s">
        <v>547</v>
      </c>
      <c r="C512" t="s">
        <v>548</v>
      </c>
      <c r="D512" t="s">
        <v>39</v>
      </c>
      <c r="E512">
        <v>63290</v>
      </c>
      <c r="F512" t="s">
        <v>715</v>
      </c>
      <c r="G512">
        <v>264166</v>
      </c>
      <c r="H512" t="s">
        <v>716</v>
      </c>
      <c r="J512" t="s">
        <v>717</v>
      </c>
      <c r="K512" t="s">
        <v>718</v>
      </c>
      <c r="L512" t="s">
        <v>719</v>
      </c>
      <c r="M512" t="s">
        <v>124</v>
      </c>
      <c r="N512" t="s">
        <v>46</v>
      </c>
      <c r="O512" t="s">
        <v>255</v>
      </c>
      <c r="P512">
        <v>10325</v>
      </c>
      <c r="Q512" t="s">
        <v>703</v>
      </c>
      <c r="R512">
        <v>21379</v>
      </c>
      <c r="S512" t="s">
        <v>1185</v>
      </c>
      <c r="T512" t="s">
        <v>704</v>
      </c>
      <c r="U512">
        <v>145</v>
      </c>
      <c r="V512" t="s">
        <v>705</v>
      </c>
      <c r="W512" t="s">
        <v>163</v>
      </c>
      <c r="X512" t="s">
        <v>706</v>
      </c>
      <c r="Y512">
        <v>149768</v>
      </c>
      <c r="Z512" t="s">
        <v>605</v>
      </c>
      <c r="AA512" t="s">
        <v>137</v>
      </c>
      <c r="AB512" t="s">
        <v>708</v>
      </c>
      <c r="AC512" t="s">
        <v>58</v>
      </c>
      <c r="AD512" t="s">
        <v>257</v>
      </c>
      <c r="AE512" s="4">
        <v>0.45400000000000001</v>
      </c>
      <c r="AF512" t="s">
        <v>58</v>
      </c>
      <c r="AJ512">
        <v>0</v>
      </c>
    </row>
    <row r="513" spans="1:36" x14ac:dyDescent="0.2">
      <c r="A513">
        <v>5594</v>
      </c>
      <c r="B513" t="s">
        <v>547</v>
      </c>
      <c r="C513" t="s">
        <v>548</v>
      </c>
      <c r="D513" t="s">
        <v>39</v>
      </c>
      <c r="E513">
        <v>63290</v>
      </c>
      <c r="F513" t="s">
        <v>715</v>
      </c>
      <c r="G513">
        <v>264166</v>
      </c>
      <c r="H513" t="s">
        <v>716</v>
      </c>
      <c r="J513" t="s">
        <v>717</v>
      </c>
      <c r="K513" t="s">
        <v>718</v>
      </c>
      <c r="L513" t="s">
        <v>719</v>
      </c>
      <c r="M513" t="s">
        <v>124</v>
      </c>
      <c r="N513" t="s">
        <v>46</v>
      </c>
      <c r="O513" t="s">
        <v>255</v>
      </c>
      <c r="P513">
        <v>10325</v>
      </c>
      <c r="Q513" t="s">
        <v>703</v>
      </c>
      <c r="R513">
        <v>21379</v>
      </c>
      <c r="S513" t="s">
        <v>1185</v>
      </c>
      <c r="T513" t="s">
        <v>704</v>
      </c>
      <c r="U513">
        <v>145</v>
      </c>
      <c r="V513" t="s">
        <v>705</v>
      </c>
      <c r="W513" t="s">
        <v>163</v>
      </c>
      <c r="X513" t="s">
        <v>706</v>
      </c>
      <c r="Y513">
        <v>264166</v>
      </c>
      <c r="Z513" t="s">
        <v>716</v>
      </c>
      <c r="AB513" t="s">
        <v>717</v>
      </c>
      <c r="AC513" t="s">
        <v>56</v>
      </c>
      <c r="AD513" t="s">
        <v>257</v>
      </c>
      <c r="AE513" s="4">
        <v>0.45200000000000001</v>
      </c>
      <c r="AF513" t="s">
        <v>56</v>
      </c>
      <c r="AJ513">
        <v>0</v>
      </c>
    </row>
    <row r="514" spans="1:36" x14ac:dyDescent="0.2">
      <c r="A514">
        <v>5594</v>
      </c>
      <c r="B514" t="s">
        <v>547</v>
      </c>
      <c r="C514" t="s">
        <v>548</v>
      </c>
      <c r="D514" t="s">
        <v>39</v>
      </c>
      <c r="E514">
        <v>63290</v>
      </c>
      <c r="F514" t="s">
        <v>715</v>
      </c>
      <c r="G514">
        <v>264166</v>
      </c>
      <c r="H514" t="s">
        <v>716</v>
      </c>
      <c r="J514" t="s">
        <v>717</v>
      </c>
      <c r="K514" t="s">
        <v>718</v>
      </c>
      <c r="L514" t="s">
        <v>719</v>
      </c>
      <c r="M514" t="s">
        <v>124</v>
      </c>
      <c r="N514" t="s">
        <v>46</v>
      </c>
      <c r="O514" t="s">
        <v>255</v>
      </c>
      <c r="P514">
        <v>10325</v>
      </c>
      <c r="Q514" t="s">
        <v>703</v>
      </c>
      <c r="R514">
        <v>21379</v>
      </c>
      <c r="S514" t="s">
        <v>1185</v>
      </c>
      <c r="T514" t="s">
        <v>704</v>
      </c>
      <c r="U514">
        <v>145</v>
      </c>
      <c r="V514" t="s">
        <v>705</v>
      </c>
      <c r="W514" t="s">
        <v>163</v>
      </c>
      <c r="X514" t="s">
        <v>706</v>
      </c>
      <c r="Y514">
        <v>272020</v>
      </c>
      <c r="Z514" t="s">
        <v>358</v>
      </c>
      <c r="AA514" t="s">
        <v>709</v>
      </c>
      <c r="AB514" t="s">
        <v>710</v>
      </c>
      <c r="AC514" t="s">
        <v>58</v>
      </c>
      <c r="AD514" t="s">
        <v>257</v>
      </c>
      <c r="AE514" s="4">
        <v>0.41399999999999998</v>
      </c>
      <c r="AF514" t="s">
        <v>56</v>
      </c>
      <c r="AJ514">
        <v>0</v>
      </c>
    </row>
    <row r="515" spans="1:36" x14ac:dyDescent="0.2">
      <c r="A515">
        <v>5594</v>
      </c>
      <c r="B515" t="s">
        <v>547</v>
      </c>
      <c r="C515" t="s">
        <v>548</v>
      </c>
      <c r="D515" t="s">
        <v>39</v>
      </c>
      <c r="E515">
        <v>63290</v>
      </c>
      <c r="F515" t="s">
        <v>715</v>
      </c>
      <c r="G515">
        <v>264166</v>
      </c>
      <c r="H515" t="s">
        <v>716</v>
      </c>
      <c r="J515" t="s">
        <v>717</v>
      </c>
      <c r="K515" t="s">
        <v>718</v>
      </c>
      <c r="L515" t="s">
        <v>719</v>
      </c>
      <c r="M515" t="s">
        <v>124</v>
      </c>
      <c r="N515" t="s">
        <v>46</v>
      </c>
      <c r="O515" t="s">
        <v>255</v>
      </c>
      <c r="P515">
        <v>10325</v>
      </c>
      <c r="Q515" t="s">
        <v>703</v>
      </c>
      <c r="R515">
        <v>21379</v>
      </c>
      <c r="S515" t="s">
        <v>1185</v>
      </c>
      <c r="T515" t="s">
        <v>704</v>
      </c>
      <c r="U515">
        <v>145</v>
      </c>
      <c r="V515" t="s">
        <v>705</v>
      </c>
      <c r="W515" t="s">
        <v>163</v>
      </c>
      <c r="X515" t="s">
        <v>706</v>
      </c>
      <c r="Y515">
        <v>157827</v>
      </c>
      <c r="Z515" t="s">
        <v>116</v>
      </c>
      <c r="AB515" t="s">
        <v>720</v>
      </c>
      <c r="AC515" t="s">
        <v>56</v>
      </c>
      <c r="AD515" t="s">
        <v>257</v>
      </c>
      <c r="AE515" s="4">
        <v>0.4</v>
      </c>
      <c r="AF515" t="s">
        <v>56</v>
      </c>
      <c r="AJ515">
        <v>0</v>
      </c>
    </row>
    <row r="516" spans="1:36" x14ac:dyDescent="0.2">
      <c r="A516">
        <v>5594</v>
      </c>
      <c r="B516" t="s">
        <v>547</v>
      </c>
      <c r="C516" t="s">
        <v>548</v>
      </c>
      <c r="D516" t="s">
        <v>39</v>
      </c>
      <c r="E516">
        <v>63290</v>
      </c>
      <c r="F516" t="s">
        <v>715</v>
      </c>
      <c r="G516">
        <v>264166</v>
      </c>
      <c r="H516" t="s">
        <v>716</v>
      </c>
      <c r="J516" t="s">
        <v>717</v>
      </c>
      <c r="K516" t="s">
        <v>718</v>
      </c>
      <c r="L516" t="s">
        <v>719</v>
      </c>
      <c r="M516" t="s">
        <v>124</v>
      </c>
      <c r="N516" t="s">
        <v>46</v>
      </c>
      <c r="O516" t="s">
        <v>255</v>
      </c>
      <c r="P516">
        <v>10325</v>
      </c>
      <c r="Q516" t="s">
        <v>703</v>
      </c>
      <c r="R516">
        <v>21379</v>
      </c>
      <c r="S516" t="s">
        <v>1185</v>
      </c>
      <c r="T516" t="s">
        <v>704</v>
      </c>
      <c r="U516">
        <v>145</v>
      </c>
      <c r="V516" t="s">
        <v>705</v>
      </c>
      <c r="W516" t="s">
        <v>163</v>
      </c>
      <c r="X516" t="s">
        <v>706</v>
      </c>
      <c r="Y516">
        <v>221856</v>
      </c>
      <c r="Z516" t="s">
        <v>59</v>
      </c>
      <c r="AB516" t="s">
        <v>285</v>
      </c>
      <c r="AC516" t="s">
        <v>56</v>
      </c>
      <c r="AD516" t="s">
        <v>257</v>
      </c>
      <c r="AE516" s="4">
        <v>0.36299999999999999</v>
      </c>
      <c r="AF516" t="s">
        <v>56</v>
      </c>
      <c r="AJ516">
        <v>0</v>
      </c>
    </row>
    <row r="517" spans="1:36" x14ac:dyDescent="0.2">
      <c r="A517">
        <v>5594</v>
      </c>
      <c r="B517" t="s">
        <v>547</v>
      </c>
      <c r="C517" t="s">
        <v>548</v>
      </c>
      <c r="D517" t="s">
        <v>39</v>
      </c>
      <c r="E517">
        <v>63290</v>
      </c>
      <c r="F517" t="s">
        <v>715</v>
      </c>
      <c r="G517">
        <v>264166</v>
      </c>
      <c r="H517" t="s">
        <v>716</v>
      </c>
      <c r="J517" t="s">
        <v>717</v>
      </c>
      <c r="K517" t="s">
        <v>718</v>
      </c>
      <c r="L517" t="s">
        <v>719</v>
      </c>
      <c r="M517" t="s">
        <v>124</v>
      </c>
      <c r="N517" t="s">
        <v>46</v>
      </c>
      <c r="O517" t="s">
        <v>255</v>
      </c>
      <c r="P517">
        <v>10325</v>
      </c>
      <c r="Q517" t="s">
        <v>703</v>
      </c>
      <c r="R517">
        <v>21379</v>
      </c>
      <c r="S517" t="s">
        <v>1185</v>
      </c>
      <c r="T517" t="s">
        <v>704</v>
      </c>
      <c r="U517">
        <v>145</v>
      </c>
      <c r="V517" t="s">
        <v>705</v>
      </c>
      <c r="W517" t="s">
        <v>163</v>
      </c>
      <c r="X517" t="s">
        <v>706</v>
      </c>
      <c r="Y517">
        <v>215439</v>
      </c>
      <c r="Z517" t="s">
        <v>73</v>
      </c>
      <c r="AB517" t="s">
        <v>713</v>
      </c>
      <c r="AC517" t="s">
        <v>58</v>
      </c>
      <c r="AD517" t="s">
        <v>257</v>
      </c>
      <c r="AE517" s="4">
        <v>0.35099999999999998</v>
      </c>
      <c r="AF517" t="s">
        <v>56</v>
      </c>
      <c r="AJ517">
        <v>0</v>
      </c>
    </row>
    <row r="518" spans="1:36" x14ac:dyDescent="0.2">
      <c r="A518">
        <v>5594</v>
      </c>
      <c r="B518" t="s">
        <v>547</v>
      </c>
      <c r="C518" t="s">
        <v>548</v>
      </c>
      <c r="D518" t="s">
        <v>39</v>
      </c>
      <c r="E518">
        <v>63290</v>
      </c>
      <c r="F518" t="s">
        <v>715</v>
      </c>
      <c r="G518">
        <v>264166</v>
      </c>
      <c r="H518" t="s">
        <v>716</v>
      </c>
      <c r="J518" t="s">
        <v>717</v>
      </c>
      <c r="K518" t="s">
        <v>718</v>
      </c>
      <c r="L518" t="s">
        <v>719</v>
      </c>
      <c r="M518" t="s">
        <v>124</v>
      </c>
      <c r="N518" t="s">
        <v>46</v>
      </c>
      <c r="O518" t="s">
        <v>255</v>
      </c>
      <c r="P518">
        <v>10325</v>
      </c>
      <c r="Q518" t="s">
        <v>703</v>
      </c>
      <c r="R518">
        <v>21379</v>
      </c>
      <c r="S518" t="s">
        <v>1185</v>
      </c>
      <c r="T518" t="s">
        <v>704</v>
      </c>
      <c r="U518">
        <v>145</v>
      </c>
      <c r="V518" t="s">
        <v>705</v>
      </c>
      <c r="W518" t="s">
        <v>163</v>
      </c>
      <c r="X518" t="s">
        <v>706</v>
      </c>
      <c r="Y518">
        <v>275501</v>
      </c>
      <c r="Z518" t="s">
        <v>260</v>
      </c>
      <c r="AB518" t="s">
        <v>714</v>
      </c>
      <c r="AC518" t="s">
        <v>58</v>
      </c>
      <c r="AD518" t="s">
        <v>257</v>
      </c>
      <c r="AE518" s="4">
        <v>0.5</v>
      </c>
      <c r="AF518" t="s">
        <v>58</v>
      </c>
      <c r="AJ518">
        <v>0</v>
      </c>
    </row>
    <row r="519" spans="1:36" x14ac:dyDescent="0.2">
      <c r="A519">
        <v>5594</v>
      </c>
      <c r="B519" t="s">
        <v>547</v>
      </c>
      <c r="C519" t="s">
        <v>548</v>
      </c>
      <c r="D519" t="s">
        <v>39</v>
      </c>
      <c r="E519">
        <v>63291</v>
      </c>
      <c r="F519" t="s">
        <v>698</v>
      </c>
      <c r="G519">
        <v>165938</v>
      </c>
      <c r="H519" t="s">
        <v>699</v>
      </c>
      <c r="I519" t="s">
        <v>150</v>
      </c>
      <c r="J519" t="s">
        <v>700</v>
      </c>
      <c r="K519" t="s">
        <v>701</v>
      </c>
      <c r="L519" t="s">
        <v>702</v>
      </c>
      <c r="M519" t="s">
        <v>124</v>
      </c>
      <c r="N519" t="s">
        <v>46</v>
      </c>
      <c r="O519" t="s">
        <v>255</v>
      </c>
      <c r="P519">
        <v>10325</v>
      </c>
      <c r="Q519" t="s">
        <v>703</v>
      </c>
      <c r="R519">
        <v>21379</v>
      </c>
      <c r="S519" t="s">
        <v>1185</v>
      </c>
      <c r="T519" t="s">
        <v>704</v>
      </c>
      <c r="U519">
        <v>145</v>
      </c>
      <c r="V519" t="s">
        <v>705</v>
      </c>
      <c r="W519" t="s">
        <v>163</v>
      </c>
      <c r="X519" t="s">
        <v>706</v>
      </c>
      <c r="Y519">
        <v>218008</v>
      </c>
      <c r="Z519" t="s">
        <v>120</v>
      </c>
      <c r="AB519" t="s">
        <v>707</v>
      </c>
      <c r="AC519" t="s">
        <v>58</v>
      </c>
      <c r="AD519" t="s">
        <v>257</v>
      </c>
      <c r="AE519" s="4">
        <v>0.52400000000000002</v>
      </c>
      <c r="AF519" t="s">
        <v>56</v>
      </c>
      <c r="AJ519">
        <v>0</v>
      </c>
    </row>
    <row r="520" spans="1:36" x14ac:dyDescent="0.2">
      <c r="A520">
        <v>5594</v>
      </c>
      <c r="B520" t="s">
        <v>547</v>
      </c>
      <c r="C520" t="s">
        <v>548</v>
      </c>
      <c r="D520" t="s">
        <v>39</v>
      </c>
      <c r="E520">
        <v>63291</v>
      </c>
      <c r="F520" t="s">
        <v>698</v>
      </c>
      <c r="G520">
        <v>165938</v>
      </c>
      <c r="H520" t="s">
        <v>699</v>
      </c>
      <c r="I520" t="s">
        <v>150</v>
      </c>
      <c r="J520" t="s">
        <v>700</v>
      </c>
      <c r="K520" t="s">
        <v>701</v>
      </c>
      <c r="L520" t="s">
        <v>702</v>
      </c>
      <c r="M520" t="s">
        <v>124</v>
      </c>
      <c r="N520" t="s">
        <v>46</v>
      </c>
      <c r="O520" t="s">
        <v>255</v>
      </c>
      <c r="P520">
        <v>10325</v>
      </c>
      <c r="Q520" t="s">
        <v>703</v>
      </c>
      <c r="R520">
        <v>21379</v>
      </c>
      <c r="S520" t="s">
        <v>1185</v>
      </c>
      <c r="T520" t="s">
        <v>704</v>
      </c>
      <c r="U520">
        <v>145</v>
      </c>
      <c r="V520" t="s">
        <v>705</v>
      </c>
      <c r="W520" t="s">
        <v>163</v>
      </c>
      <c r="X520" t="s">
        <v>706</v>
      </c>
      <c r="Y520">
        <v>149768</v>
      </c>
      <c r="Z520" t="s">
        <v>605</v>
      </c>
      <c r="AA520" t="s">
        <v>137</v>
      </c>
      <c r="AB520" t="s">
        <v>708</v>
      </c>
      <c r="AC520" t="s">
        <v>58</v>
      </c>
      <c r="AD520" t="s">
        <v>257</v>
      </c>
      <c r="AE520" s="4">
        <v>0.45400000000000001</v>
      </c>
      <c r="AF520" t="s">
        <v>58</v>
      </c>
      <c r="AJ520">
        <v>0</v>
      </c>
    </row>
    <row r="521" spans="1:36" x14ac:dyDescent="0.2">
      <c r="A521">
        <v>5594</v>
      </c>
      <c r="B521" t="s">
        <v>547</v>
      </c>
      <c r="C521" t="s">
        <v>548</v>
      </c>
      <c r="D521" t="s">
        <v>39</v>
      </c>
      <c r="E521">
        <v>63291</v>
      </c>
      <c r="F521" t="s">
        <v>698</v>
      </c>
      <c r="G521">
        <v>165938</v>
      </c>
      <c r="H521" t="s">
        <v>699</v>
      </c>
      <c r="I521" t="s">
        <v>150</v>
      </c>
      <c r="J521" t="s">
        <v>700</v>
      </c>
      <c r="K521" t="s">
        <v>701</v>
      </c>
      <c r="L521" t="s">
        <v>702</v>
      </c>
      <c r="M521" t="s">
        <v>124</v>
      </c>
      <c r="N521" t="s">
        <v>46</v>
      </c>
      <c r="O521" t="s">
        <v>255</v>
      </c>
      <c r="P521">
        <v>10325</v>
      </c>
      <c r="Q521" t="s">
        <v>703</v>
      </c>
      <c r="R521">
        <v>21379</v>
      </c>
      <c r="S521" t="s">
        <v>1185</v>
      </c>
      <c r="T521" t="s">
        <v>704</v>
      </c>
      <c r="U521">
        <v>145</v>
      </c>
      <c r="V521" t="s">
        <v>705</v>
      </c>
      <c r="W521" t="s">
        <v>163</v>
      </c>
      <c r="X521" t="s">
        <v>706</v>
      </c>
      <c r="Y521">
        <v>272020</v>
      </c>
      <c r="Z521" t="s">
        <v>358</v>
      </c>
      <c r="AA521" t="s">
        <v>709</v>
      </c>
      <c r="AB521" t="s">
        <v>710</v>
      </c>
      <c r="AC521" t="s">
        <v>56</v>
      </c>
      <c r="AD521" t="s">
        <v>257</v>
      </c>
      <c r="AE521" s="4">
        <v>0.41399999999999998</v>
      </c>
      <c r="AF521" t="s">
        <v>56</v>
      </c>
      <c r="AJ521">
        <v>0</v>
      </c>
    </row>
    <row r="522" spans="1:36" x14ac:dyDescent="0.2">
      <c r="A522">
        <v>5594</v>
      </c>
      <c r="B522" t="s">
        <v>547</v>
      </c>
      <c r="C522" t="s">
        <v>548</v>
      </c>
      <c r="D522" t="s">
        <v>39</v>
      </c>
      <c r="E522">
        <v>63291</v>
      </c>
      <c r="F522" t="s">
        <v>698</v>
      </c>
      <c r="G522">
        <v>165938</v>
      </c>
      <c r="H522" t="s">
        <v>699</v>
      </c>
      <c r="I522" t="s">
        <v>150</v>
      </c>
      <c r="J522" t="s">
        <v>700</v>
      </c>
      <c r="K522" t="s">
        <v>701</v>
      </c>
      <c r="L522" t="s">
        <v>702</v>
      </c>
      <c r="M522" t="s">
        <v>124</v>
      </c>
      <c r="N522" t="s">
        <v>46</v>
      </c>
      <c r="O522" t="s">
        <v>255</v>
      </c>
      <c r="P522">
        <v>10325</v>
      </c>
      <c r="Q522" t="s">
        <v>703</v>
      </c>
      <c r="R522">
        <v>21379</v>
      </c>
      <c r="S522" t="s">
        <v>1185</v>
      </c>
      <c r="T522" t="s">
        <v>704</v>
      </c>
      <c r="U522">
        <v>145</v>
      </c>
      <c r="V522" t="s">
        <v>705</v>
      </c>
      <c r="W522" t="s">
        <v>163</v>
      </c>
      <c r="X522" t="s">
        <v>706</v>
      </c>
      <c r="Y522">
        <v>224015</v>
      </c>
      <c r="Z522" t="s">
        <v>711</v>
      </c>
      <c r="AB522" t="s">
        <v>712</v>
      </c>
      <c r="AC522" t="s">
        <v>56</v>
      </c>
      <c r="AD522" t="s">
        <v>257</v>
      </c>
      <c r="AE522" s="4">
        <v>0.36699999999999999</v>
      </c>
      <c r="AF522" t="s">
        <v>56</v>
      </c>
      <c r="AJ522">
        <v>0</v>
      </c>
    </row>
    <row r="523" spans="1:36" x14ac:dyDescent="0.2">
      <c r="A523">
        <v>5594</v>
      </c>
      <c r="B523" t="s">
        <v>547</v>
      </c>
      <c r="C523" t="s">
        <v>548</v>
      </c>
      <c r="D523" t="s">
        <v>39</v>
      </c>
      <c r="E523">
        <v>63291</v>
      </c>
      <c r="F523" t="s">
        <v>698</v>
      </c>
      <c r="G523">
        <v>165938</v>
      </c>
      <c r="H523" t="s">
        <v>699</v>
      </c>
      <c r="I523" t="s">
        <v>150</v>
      </c>
      <c r="J523" t="s">
        <v>700</v>
      </c>
      <c r="K523" t="s">
        <v>701</v>
      </c>
      <c r="L523" t="s">
        <v>702</v>
      </c>
      <c r="M523" t="s">
        <v>124</v>
      </c>
      <c r="N523" t="s">
        <v>46</v>
      </c>
      <c r="O523" t="s">
        <v>255</v>
      </c>
      <c r="P523">
        <v>10325</v>
      </c>
      <c r="Q523" t="s">
        <v>703</v>
      </c>
      <c r="R523">
        <v>21379</v>
      </c>
      <c r="S523" t="s">
        <v>1185</v>
      </c>
      <c r="T523" t="s">
        <v>704</v>
      </c>
      <c r="U523">
        <v>145</v>
      </c>
      <c r="V523" t="s">
        <v>705</v>
      </c>
      <c r="W523" t="s">
        <v>163</v>
      </c>
      <c r="X523" t="s">
        <v>706</v>
      </c>
      <c r="Y523">
        <v>221856</v>
      </c>
      <c r="Z523" t="s">
        <v>59</v>
      </c>
      <c r="AB523" t="s">
        <v>285</v>
      </c>
      <c r="AC523" t="s">
        <v>58</v>
      </c>
      <c r="AD523" t="s">
        <v>257</v>
      </c>
      <c r="AE523" s="4">
        <v>0.36299999999999999</v>
      </c>
      <c r="AF523" t="s">
        <v>56</v>
      </c>
      <c r="AJ523">
        <v>0</v>
      </c>
    </row>
    <row r="524" spans="1:36" x14ac:dyDescent="0.2">
      <c r="A524">
        <v>5594</v>
      </c>
      <c r="B524" t="s">
        <v>547</v>
      </c>
      <c r="C524" t="s">
        <v>548</v>
      </c>
      <c r="D524" t="s">
        <v>39</v>
      </c>
      <c r="E524">
        <v>63291</v>
      </c>
      <c r="F524" t="s">
        <v>698</v>
      </c>
      <c r="G524">
        <v>165938</v>
      </c>
      <c r="H524" t="s">
        <v>699</v>
      </c>
      <c r="I524" t="s">
        <v>150</v>
      </c>
      <c r="J524" t="s">
        <v>700</v>
      </c>
      <c r="K524" t="s">
        <v>701</v>
      </c>
      <c r="L524" t="s">
        <v>702</v>
      </c>
      <c r="M524" t="s">
        <v>124</v>
      </c>
      <c r="N524" t="s">
        <v>46</v>
      </c>
      <c r="O524" t="s">
        <v>255</v>
      </c>
      <c r="P524">
        <v>10325</v>
      </c>
      <c r="Q524" t="s">
        <v>703</v>
      </c>
      <c r="R524">
        <v>21379</v>
      </c>
      <c r="S524" t="s">
        <v>1185</v>
      </c>
      <c r="T524" t="s">
        <v>704</v>
      </c>
      <c r="U524">
        <v>145</v>
      </c>
      <c r="V524" t="s">
        <v>705</v>
      </c>
      <c r="W524" t="s">
        <v>163</v>
      </c>
      <c r="X524" t="s">
        <v>706</v>
      </c>
      <c r="Y524">
        <v>215439</v>
      </c>
      <c r="Z524" t="s">
        <v>73</v>
      </c>
      <c r="AB524" t="s">
        <v>713</v>
      </c>
      <c r="AC524" t="s">
        <v>58</v>
      </c>
      <c r="AD524" t="s">
        <v>257</v>
      </c>
      <c r="AE524" s="4">
        <v>0.35099999999999998</v>
      </c>
      <c r="AF524" t="s">
        <v>56</v>
      </c>
      <c r="AJ524">
        <v>0</v>
      </c>
    </row>
    <row r="525" spans="1:36" x14ac:dyDescent="0.2">
      <c r="A525">
        <v>5594</v>
      </c>
      <c r="B525" t="s">
        <v>547</v>
      </c>
      <c r="C525" t="s">
        <v>548</v>
      </c>
      <c r="D525" t="s">
        <v>39</v>
      </c>
      <c r="E525">
        <v>63291</v>
      </c>
      <c r="F525" t="s">
        <v>698</v>
      </c>
      <c r="G525">
        <v>165938</v>
      </c>
      <c r="H525" t="s">
        <v>699</v>
      </c>
      <c r="I525" t="s">
        <v>150</v>
      </c>
      <c r="J525" t="s">
        <v>700</v>
      </c>
      <c r="K525" t="s">
        <v>701</v>
      </c>
      <c r="L525" t="s">
        <v>702</v>
      </c>
      <c r="M525" t="s">
        <v>124</v>
      </c>
      <c r="N525" t="s">
        <v>46</v>
      </c>
      <c r="O525" t="s">
        <v>255</v>
      </c>
      <c r="P525">
        <v>10325</v>
      </c>
      <c r="Q525" t="s">
        <v>703</v>
      </c>
      <c r="R525">
        <v>21379</v>
      </c>
      <c r="S525" t="s">
        <v>1185</v>
      </c>
      <c r="T525" t="s">
        <v>704</v>
      </c>
      <c r="U525">
        <v>145</v>
      </c>
      <c r="V525" t="s">
        <v>705</v>
      </c>
      <c r="W525" t="s">
        <v>163</v>
      </c>
      <c r="X525" t="s">
        <v>706</v>
      </c>
      <c r="Y525">
        <v>165938</v>
      </c>
      <c r="Z525" t="s">
        <v>699</v>
      </c>
      <c r="AA525" t="s">
        <v>150</v>
      </c>
      <c r="AB525" t="s">
        <v>700</v>
      </c>
      <c r="AC525" t="s">
        <v>56</v>
      </c>
      <c r="AD525" t="s">
        <v>257</v>
      </c>
      <c r="AE525" s="4">
        <v>0.34499999999999997</v>
      </c>
      <c r="AF525" t="s">
        <v>56</v>
      </c>
      <c r="AJ525">
        <v>0</v>
      </c>
    </row>
    <row r="526" spans="1:36" x14ac:dyDescent="0.2">
      <c r="A526">
        <v>5594</v>
      </c>
      <c r="B526" t="s">
        <v>547</v>
      </c>
      <c r="C526" t="s">
        <v>548</v>
      </c>
      <c r="D526" t="s">
        <v>39</v>
      </c>
      <c r="E526">
        <v>63291</v>
      </c>
      <c r="F526" t="s">
        <v>698</v>
      </c>
      <c r="G526">
        <v>165938</v>
      </c>
      <c r="H526" t="s">
        <v>699</v>
      </c>
      <c r="I526" t="s">
        <v>150</v>
      </c>
      <c r="J526" t="s">
        <v>700</v>
      </c>
      <c r="K526" t="s">
        <v>701</v>
      </c>
      <c r="L526" t="s">
        <v>702</v>
      </c>
      <c r="M526" t="s">
        <v>124</v>
      </c>
      <c r="N526" t="s">
        <v>46</v>
      </c>
      <c r="O526" t="s">
        <v>255</v>
      </c>
      <c r="P526">
        <v>10325</v>
      </c>
      <c r="Q526" t="s">
        <v>703</v>
      </c>
      <c r="R526">
        <v>21379</v>
      </c>
      <c r="S526" t="s">
        <v>1185</v>
      </c>
      <c r="T526" t="s">
        <v>704</v>
      </c>
      <c r="U526">
        <v>145</v>
      </c>
      <c r="V526" t="s">
        <v>705</v>
      </c>
      <c r="W526" t="s">
        <v>163</v>
      </c>
      <c r="X526" t="s">
        <v>706</v>
      </c>
      <c r="Y526">
        <v>275501</v>
      </c>
      <c r="Z526" t="s">
        <v>260</v>
      </c>
      <c r="AB526" t="s">
        <v>714</v>
      </c>
      <c r="AC526" t="s">
        <v>58</v>
      </c>
      <c r="AD526" t="s">
        <v>257</v>
      </c>
      <c r="AE526" s="4">
        <v>0.5</v>
      </c>
      <c r="AF526" t="s">
        <v>58</v>
      </c>
      <c r="AJ526">
        <v>0</v>
      </c>
    </row>
    <row r="527" spans="1:36" x14ac:dyDescent="0.2">
      <c r="A527">
        <v>5597</v>
      </c>
      <c r="B527" t="s">
        <v>919</v>
      </c>
      <c r="C527" t="s">
        <v>920</v>
      </c>
      <c r="D527" t="s">
        <v>39</v>
      </c>
      <c r="E527">
        <v>63068</v>
      </c>
      <c r="F527" t="s">
        <v>1003</v>
      </c>
      <c r="G527">
        <v>223814</v>
      </c>
      <c r="H527" t="s">
        <v>1004</v>
      </c>
      <c r="J527" t="s">
        <v>1005</v>
      </c>
      <c r="K527" t="s">
        <v>1006</v>
      </c>
      <c r="L527" t="s">
        <v>1007</v>
      </c>
      <c r="M527" t="s">
        <v>124</v>
      </c>
      <c r="N527" t="s">
        <v>46</v>
      </c>
      <c r="O527" t="s">
        <v>110</v>
      </c>
      <c r="P527">
        <v>10325</v>
      </c>
      <c r="Q527" t="s">
        <v>703</v>
      </c>
      <c r="R527">
        <v>21379</v>
      </c>
      <c r="S527" t="s">
        <v>1185</v>
      </c>
      <c r="T527" t="s">
        <v>704</v>
      </c>
      <c r="U527">
        <v>145</v>
      </c>
      <c r="V527" t="s">
        <v>705</v>
      </c>
      <c r="W527" t="s">
        <v>163</v>
      </c>
      <c r="X527" t="s">
        <v>706</v>
      </c>
      <c r="Y527">
        <v>218008</v>
      </c>
      <c r="Z527" t="s">
        <v>120</v>
      </c>
      <c r="AB527" t="s">
        <v>707</v>
      </c>
      <c r="AC527" t="s">
        <v>58</v>
      </c>
      <c r="AD527" t="s">
        <v>855</v>
      </c>
      <c r="AE527" s="4">
        <v>3.762</v>
      </c>
      <c r="AF527" t="s">
        <v>56</v>
      </c>
      <c r="AJ527">
        <v>0</v>
      </c>
    </row>
    <row r="528" spans="1:36" x14ac:dyDescent="0.2">
      <c r="A528">
        <v>5597</v>
      </c>
      <c r="B528" t="s">
        <v>919</v>
      </c>
      <c r="C528" t="s">
        <v>920</v>
      </c>
      <c r="D528" t="s">
        <v>39</v>
      </c>
      <c r="E528">
        <v>63068</v>
      </c>
      <c r="F528" t="s">
        <v>1003</v>
      </c>
      <c r="G528">
        <v>223814</v>
      </c>
      <c r="H528" t="s">
        <v>1004</v>
      </c>
      <c r="J528" t="s">
        <v>1005</v>
      </c>
      <c r="K528" t="s">
        <v>1006</v>
      </c>
      <c r="L528" t="s">
        <v>1007</v>
      </c>
      <c r="M528" t="s">
        <v>124</v>
      </c>
      <c r="N528" t="s">
        <v>46</v>
      </c>
      <c r="O528" t="s">
        <v>110</v>
      </c>
      <c r="P528">
        <v>10325</v>
      </c>
      <c r="Q528" t="s">
        <v>703</v>
      </c>
      <c r="R528">
        <v>21379</v>
      </c>
      <c r="S528" t="s">
        <v>1185</v>
      </c>
      <c r="T528" t="s">
        <v>704</v>
      </c>
      <c r="U528">
        <v>145</v>
      </c>
      <c r="V528" t="s">
        <v>705</v>
      </c>
      <c r="W528" t="s">
        <v>163</v>
      </c>
      <c r="X528" t="s">
        <v>706</v>
      </c>
      <c r="Y528">
        <v>149768</v>
      </c>
      <c r="Z528" t="s">
        <v>605</v>
      </c>
      <c r="AA528" t="s">
        <v>137</v>
      </c>
      <c r="AB528" t="s">
        <v>708</v>
      </c>
      <c r="AC528" t="s">
        <v>58</v>
      </c>
      <c r="AD528" t="s">
        <v>855</v>
      </c>
      <c r="AE528" s="4">
        <v>3.4209999999999998</v>
      </c>
      <c r="AF528" t="s">
        <v>56</v>
      </c>
      <c r="AJ528">
        <v>0</v>
      </c>
    </row>
    <row r="529" spans="1:36" x14ac:dyDescent="0.2">
      <c r="A529">
        <v>5597</v>
      </c>
      <c r="B529" t="s">
        <v>919</v>
      </c>
      <c r="C529" t="s">
        <v>920</v>
      </c>
      <c r="D529" t="s">
        <v>39</v>
      </c>
      <c r="E529">
        <v>63068</v>
      </c>
      <c r="F529" t="s">
        <v>1003</v>
      </c>
      <c r="G529">
        <v>223814</v>
      </c>
      <c r="H529" t="s">
        <v>1004</v>
      </c>
      <c r="J529" t="s">
        <v>1005</v>
      </c>
      <c r="K529" t="s">
        <v>1006</v>
      </c>
      <c r="L529" t="s">
        <v>1007</v>
      </c>
      <c r="M529" t="s">
        <v>124</v>
      </c>
      <c r="N529" t="s">
        <v>46</v>
      </c>
      <c r="O529" t="s">
        <v>110</v>
      </c>
      <c r="P529">
        <v>10325</v>
      </c>
      <c r="Q529" t="s">
        <v>703</v>
      </c>
      <c r="R529">
        <v>21379</v>
      </c>
      <c r="S529" t="s">
        <v>1185</v>
      </c>
      <c r="T529" t="s">
        <v>704</v>
      </c>
      <c r="U529">
        <v>145</v>
      </c>
      <c r="V529" t="s">
        <v>705</v>
      </c>
      <c r="W529" t="s">
        <v>163</v>
      </c>
      <c r="X529" t="s">
        <v>706</v>
      </c>
      <c r="Y529">
        <v>223814</v>
      </c>
      <c r="Z529" t="s">
        <v>1004</v>
      </c>
      <c r="AB529" t="s">
        <v>1005</v>
      </c>
      <c r="AC529" t="s">
        <v>56</v>
      </c>
      <c r="AD529" t="s">
        <v>855</v>
      </c>
      <c r="AE529" s="4">
        <v>2.4710000000000001</v>
      </c>
      <c r="AF529" t="s">
        <v>56</v>
      </c>
      <c r="AJ529">
        <v>0</v>
      </c>
    </row>
    <row r="530" spans="1:36" x14ac:dyDescent="0.2">
      <c r="A530">
        <v>5597</v>
      </c>
      <c r="B530" t="s">
        <v>919</v>
      </c>
      <c r="C530" t="s">
        <v>920</v>
      </c>
      <c r="D530" t="s">
        <v>39</v>
      </c>
      <c r="E530">
        <v>63068</v>
      </c>
      <c r="F530" t="s">
        <v>1003</v>
      </c>
      <c r="G530">
        <v>223814</v>
      </c>
      <c r="H530" t="s">
        <v>1004</v>
      </c>
      <c r="J530" t="s">
        <v>1005</v>
      </c>
      <c r="K530" t="s">
        <v>1006</v>
      </c>
      <c r="L530" t="s">
        <v>1007</v>
      </c>
      <c r="M530" t="s">
        <v>124</v>
      </c>
      <c r="N530" t="s">
        <v>46</v>
      </c>
      <c r="O530" t="s">
        <v>110</v>
      </c>
      <c r="P530">
        <v>10325</v>
      </c>
      <c r="Q530" t="s">
        <v>703</v>
      </c>
      <c r="R530">
        <v>21379</v>
      </c>
      <c r="S530" t="s">
        <v>1185</v>
      </c>
      <c r="T530" t="s">
        <v>704</v>
      </c>
      <c r="U530">
        <v>145</v>
      </c>
      <c r="V530" t="s">
        <v>705</v>
      </c>
      <c r="W530" t="s">
        <v>163</v>
      </c>
      <c r="X530" t="s">
        <v>706</v>
      </c>
      <c r="Y530">
        <v>215439</v>
      </c>
      <c r="Z530" t="s">
        <v>73</v>
      </c>
      <c r="AB530" t="s">
        <v>713</v>
      </c>
      <c r="AC530" t="s">
        <v>56</v>
      </c>
      <c r="AD530" t="s">
        <v>855</v>
      </c>
      <c r="AE530" s="4">
        <v>2.0009999999999999</v>
      </c>
      <c r="AF530" t="s">
        <v>56</v>
      </c>
      <c r="AJ530">
        <v>0</v>
      </c>
    </row>
    <row r="531" spans="1:36" x14ac:dyDescent="0.2">
      <c r="A531">
        <v>5597</v>
      </c>
      <c r="B531" t="s">
        <v>919</v>
      </c>
      <c r="C531" t="s">
        <v>920</v>
      </c>
      <c r="D531" t="s">
        <v>39</v>
      </c>
      <c r="E531">
        <v>63068</v>
      </c>
      <c r="F531" t="s">
        <v>1003</v>
      </c>
      <c r="G531">
        <v>223814</v>
      </c>
      <c r="H531" t="s">
        <v>1004</v>
      </c>
      <c r="J531" t="s">
        <v>1005</v>
      </c>
      <c r="K531" t="s">
        <v>1006</v>
      </c>
      <c r="L531" t="s">
        <v>1007</v>
      </c>
      <c r="M531" t="s">
        <v>124</v>
      </c>
      <c r="N531" t="s">
        <v>46</v>
      </c>
      <c r="O531" t="s">
        <v>110</v>
      </c>
      <c r="P531">
        <v>10325</v>
      </c>
      <c r="Q531" t="s">
        <v>703</v>
      </c>
      <c r="R531">
        <v>21379</v>
      </c>
      <c r="S531" t="s">
        <v>1185</v>
      </c>
      <c r="T531" t="s">
        <v>704</v>
      </c>
      <c r="U531">
        <v>145</v>
      </c>
      <c r="V531" t="s">
        <v>705</v>
      </c>
      <c r="W531" t="s">
        <v>163</v>
      </c>
      <c r="X531" t="s">
        <v>706</v>
      </c>
      <c r="Y531">
        <v>170713</v>
      </c>
      <c r="Z531" t="s">
        <v>814</v>
      </c>
      <c r="AB531" t="s">
        <v>632</v>
      </c>
      <c r="AC531" t="s">
        <v>58</v>
      </c>
      <c r="AD531" t="s">
        <v>855</v>
      </c>
      <c r="AE531" s="4">
        <v>1.8660000000000001</v>
      </c>
      <c r="AF531" t="s">
        <v>56</v>
      </c>
      <c r="AJ531">
        <v>0</v>
      </c>
    </row>
    <row r="532" spans="1:36" x14ac:dyDescent="0.2">
      <c r="A532">
        <v>5597</v>
      </c>
      <c r="B532" t="s">
        <v>919</v>
      </c>
      <c r="C532" t="s">
        <v>920</v>
      </c>
      <c r="D532" t="s">
        <v>39</v>
      </c>
      <c r="E532">
        <v>63068</v>
      </c>
      <c r="F532" t="s">
        <v>1003</v>
      </c>
      <c r="G532">
        <v>223814</v>
      </c>
      <c r="H532" t="s">
        <v>1004</v>
      </c>
      <c r="J532" t="s">
        <v>1005</v>
      </c>
      <c r="K532" t="s">
        <v>1006</v>
      </c>
      <c r="L532" t="s">
        <v>1007</v>
      </c>
      <c r="M532" t="s">
        <v>124</v>
      </c>
      <c r="N532" t="s">
        <v>46</v>
      </c>
      <c r="O532" t="s">
        <v>110</v>
      </c>
      <c r="P532">
        <v>10325</v>
      </c>
      <c r="Q532" t="s">
        <v>703</v>
      </c>
      <c r="R532">
        <v>21379</v>
      </c>
      <c r="S532" t="s">
        <v>1185</v>
      </c>
      <c r="T532" t="s">
        <v>704</v>
      </c>
      <c r="U532">
        <v>145</v>
      </c>
      <c r="V532" t="s">
        <v>705</v>
      </c>
      <c r="W532" t="s">
        <v>163</v>
      </c>
      <c r="X532" t="s">
        <v>706</v>
      </c>
      <c r="Y532">
        <v>222843</v>
      </c>
      <c r="Z532" t="s">
        <v>567</v>
      </c>
      <c r="AA532" t="s">
        <v>54</v>
      </c>
      <c r="AB532" t="s">
        <v>1008</v>
      </c>
      <c r="AC532" t="s">
        <v>58</v>
      </c>
      <c r="AD532" t="s">
        <v>855</v>
      </c>
      <c r="AE532" s="4">
        <v>1.464</v>
      </c>
      <c r="AF532" t="s">
        <v>56</v>
      </c>
      <c r="AJ532">
        <v>0</v>
      </c>
    </row>
    <row r="533" spans="1:36" x14ac:dyDescent="0.2">
      <c r="A533">
        <v>5597</v>
      </c>
      <c r="B533" t="s">
        <v>919</v>
      </c>
      <c r="C533" t="s">
        <v>920</v>
      </c>
      <c r="D533" t="s">
        <v>39</v>
      </c>
      <c r="E533">
        <v>63068</v>
      </c>
      <c r="F533" t="s">
        <v>1003</v>
      </c>
      <c r="G533">
        <v>223814</v>
      </c>
      <c r="H533" t="s">
        <v>1004</v>
      </c>
      <c r="J533" t="s">
        <v>1005</v>
      </c>
      <c r="K533" t="s">
        <v>1006</v>
      </c>
      <c r="L533" t="s">
        <v>1007</v>
      </c>
      <c r="M533" t="s">
        <v>124</v>
      </c>
      <c r="N533" t="s">
        <v>46</v>
      </c>
      <c r="O533" t="s">
        <v>110</v>
      </c>
      <c r="P533">
        <v>10325</v>
      </c>
      <c r="Q533" t="s">
        <v>703</v>
      </c>
      <c r="R533">
        <v>21379</v>
      </c>
      <c r="S533" t="s">
        <v>1185</v>
      </c>
      <c r="T533" t="s">
        <v>704</v>
      </c>
      <c r="U533">
        <v>145</v>
      </c>
      <c r="V533" t="s">
        <v>705</v>
      </c>
      <c r="W533" t="s">
        <v>163</v>
      </c>
      <c r="X533" t="s">
        <v>706</v>
      </c>
      <c r="Y533">
        <v>278904</v>
      </c>
      <c r="Z533" t="s">
        <v>426</v>
      </c>
      <c r="AB533" t="s">
        <v>713</v>
      </c>
      <c r="AC533" t="s">
        <v>58</v>
      </c>
      <c r="AD533" t="s">
        <v>855</v>
      </c>
      <c r="AE533" s="4">
        <v>1.5</v>
      </c>
      <c r="AF533" t="s">
        <v>58</v>
      </c>
      <c r="AJ533">
        <v>0</v>
      </c>
    </row>
    <row r="534" spans="1:36" x14ac:dyDescent="0.2">
      <c r="A534">
        <v>5597</v>
      </c>
      <c r="B534" t="s">
        <v>919</v>
      </c>
      <c r="C534" t="s">
        <v>920</v>
      </c>
      <c r="D534" t="s">
        <v>39</v>
      </c>
      <c r="E534">
        <v>63068</v>
      </c>
      <c r="F534" t="s">
        <v>1003</v>
      </c>
      <c r="G534">
        <v>223814</v>
      </c>
      <c r="H534" t="s">
        <v>1004</v>
      </c>
      <c r="J534" t="s">
        <v>1005</v>
      </c>
      <c r="K534" t="s">
        <v>1006</v>
      </c>
      <c r="L534" t="s">
        <v>1007</v>
      </c>
      <c r="M534" t="s">
        <v>124</v>
      </c>
      <c r="N534" t="s">
        <v>46</v>
      </c>
      <c r="O534" t="s">
        <v>110</v>
      </c>
      <c r="P534">
        <v>10325</v>
      </c>
      <c r="Q534" t="s">
        <v>703</v>
      </c>
      <c r="R534">
        <v>21379</v>
      </c>
      <c r="S534" t="s">
        <v>1185</v>
      </c>
      <c r="T534" t="s">
        <v>704</v>
      </c>
      <c r="U534">
        <v>145</v>
      </c>
      <c r="V534" t="s">
        <v>705</v>
      </c>
      <c r="W534" t="s">
        <v>163</v>
      </c>
      <c r="X534" t="s">
        <v>706</v>
      </c>
      <c r="Y534">
        <v>125200</v>
      </c>
      <c r="Z534" t="s">
        <v>398</v>
      </c>
      <c r="AB534" t="s">
        <v>246</v>
      </c>
      <c r="AC534" t="s">
        <v>58</v>
      </c>
      <c r="AD534" t="s">
        <v>855</v>
      </c>
      <c r="AE534" s="4">
        <v>1.6539999999999999</v>
      </c>
      <c r="AF534" t="s">
        <v>56</v>
      </c>
      <c r="AJ534">
        <v>0</v>
      </c>
    </row>
    <row r="535" spans="1:36" x14ac:dyDescent="0.2">
      <c r="A535">
        <v>5597</v>
      </c>
      <c r="B535" t="s">
        <v>919</v>
      </c>
      <c r="C535" t="s">
        <v>920</v>
      </c>
      <c r="D535" t="s">
        <v>39</v>
      </c>
      <c r="E535">
        <v>63071</v>
      </c>
      <c r="F535" t="s">
        <v>1009</v>
      </c>
      <c r="G535">
        <v>170713</v>
      </c>
      <c r="H535" t="s">
        <v>814</v>
      </c>
      <c r="J535" t="s">
        <v>632</v>
      </c>
      <c r="K535" t="s">
        <v>1010</v>
      </c>
      <c r="L535" t="s">
        <v>1011</v>
      </c>
      <c r="M535" t="s">
        <v>124</v>
      </c>
      <c r="N535" t="s">
        <v>46</v>
      </c>
      <c r="O535" t="s">
        <v>110</v>
      </c>
      <c r="P535">
        <v>10325</v>
      </c>
      <c r="Q535" t="s">
        <v>703</v>
      </c>
      <c r="R535">
        <v>21379</v>
      </c>
      <c r="S535" t="s">
        <v>1185</v>
      </c>
      <c r="T535" t="s">
        <v>704</v>
      </c>
      <c r="U535">
        <v>145</v>
      </c>
      <c r="V535" t="s">
        <v>705</v>
      </c>
      <c r="W535" t="s">
        <v>163</v>
      </c>
      <c r="X535" t="s">
        <v>706</v>
      </c>
      <c r="Y535">
        <v>218008</v>
      </c>
      <c r="Z535" t="s">
        <v>120</v>
      </c>
      <c r="AB535" t="s">
        <v>707</v>
      </c>
      <c r="AC535" t="s">
        <v>56</v>
      </c>
      <c r="AD535" t="s">
        <v>855</v>
      </c>
      <c r="AE535" s="4">
        <v>3.762</v>
      </c>
      <c r="AF535" t="s">
        <v>56</v>
      </c>
      <c r="AH535" t="s">
        <v>221</v>
      </c>
      <c r="AI535" t="s">
        <v>221</v>
      </c>
      <c r="AJ535">
        <v>0</v>
      </c>
    </row>
    <row r="536" spans="1:36" x14ac:dyDescent="0.2">
      <c r="A536">
        <v>5597</v>
      </c>
      <c r="B536" t="s">
        <v>919</v>
      </c>
      <c r="C536" t="s">
        <v>920</v>
      </c>
      <c r="D536" t="s">
        <v>39</v>
      </c>
      <c r="E536">
        <v>63071</v>
      </c>
      <c r="F536" t="s">
        <v>1009</v>
      </c>
      <c r="G536">
        <v>170713</v>
      </c>
      <c r="H536" t="s">
        <v>814</v>
      </c>
      <c r="J536" t="s">
        <v>632</v>
      </c>
      <c r="K536" t="s">
        <v>1010</v>
      </c>
      <c r="L536" t="s">
        <v>1011</v>
      </c>
      <c r="M536" t="s">
        <v>124</v>
      </c>
      <c r="N536" t="s">
        <v>46</v>
      </c>
      <c r="O536" t="s">
        <v>110</v>
      </c>
      <c r="P536">
        <v>10325</v>
      </c>
      <c r="Q536" t="s">
        <v>703</v>
      </c>
      <c r="R536">
        <v>21379</v>
      </c>
      <c r="S536" t="s">
        <v>1185</v>
      </c>
      <c r="T536" t="s">
        <v>704</v>
      </c>
      <c r="U536">
        <v>145</v>
      </c>
      <c r="V536" t="s">
        <v>705</v>
      </c>
      <c r="W536" t="s">
        <v>163</v>
      </c>
      <c r="X536" t="s">
        <v>706</v>
      </c>
      <c r="Y536">
        <v>149768</v>
      </c>
      <c r="Z536" t="s">
        <v>605</v>
      </c>
      <c r="AA536" t="s">
        <v>137</v>
      </c>
      <c r="AB536" t="s">
        <v>708</v>
      </c>
      <c r="AC536" t="s">
        <v>56</v>
      </c>
      <c r="AD536" t="s">
        <v>855</v>
      </c>
      <c r="AE536" s="4">
        <v>3.4209999999999998</v>
      </c>
      <c r="AF536" t="s">
        <v>56</v>
      </c>
      <c r="AH536" t="s">
        <v>221</v>
      </c>
      <c r="AI536" t="s">
        <v>221</v>
      </c>
      <c r="AJ536">
        <v>0</v>
      </c>
    </row>
    <row r="537" spans="1:36" x14ac:dyDescent="0.2">
      <c r="A537">
        <v>5597</v>
      </c>
      <c r="B537" t="s">
        <v>919</v>
      </c>
      <c r="C537" t="s">
        <v>920</v>
      </c>
      <c r="D537" t="s">
        <v>39</v>
      </c>
      <c r="E537">
        <v>63071</v>
      </c>
      <c r="F537" t="s">
        <v>1009</v>
      </c>
      <c r="G537">
        <v>170713</v>
      </c>
      <c r="H537" t="s">
        <v>814</v>
      </c>
      <c r="J537" t="s">
        <v>632</v>
      </c>
      <c r="K537" t="s">
        <v>1010</v>
      </c>
      <c r="L537" t="s">
        <v>1011</v>
      </c>
      <c r="M537" t="s">
        <v>124</v>
      </c>
      <c r="N537" t="s">
        <v>46</v>
      </c>
      <c r="O537" t="s">
        <v>110</v>
      </c>
      <c r="P537">
        <v>10325</v>
      </c>
      <c r="Q537" t="s">
        <v>703</v>
      </c>
      <c r="R537">
        <v>21379</v>
      </c>
      <c r="S537" t="s">
        <v>1185</v>
      </c>
      <c r="T537" t="s">
        <v>704</v>
      </c>
      <c r="U537">
        <v>145</v>
      </c>
      <c r="V537" t="s">
        <v>705</v>
      </c>
      <c r="W537" t="s">
        <v>163</v>
      </c>
      <c r="X537" t="s">
        <v>706</v>
      </c>
      <c r="Y537">
        <v>223814</v>
      </c>
      <c r="Z537" t="s">
        <v>1004</v>
      </c>
      <c r="AB537" t="s">
        <v>1005</v>
      </c>
      <c r="AC537" t="s">
        <v>58</v>
      </c>
      <c r="AD537" t="s">
        <v>855</v>
      </c>
      <c r="AE537" s="4">
        <v>2.4710000000000001</v>
      </c>
      <c r="AF537" t="s">
        <v>56</v>
      </c>
      <c r="AH537" t="s">
        <v>221</v>
      </c>
      <c r="AI537" t="s">
        <v>221</v>
      </c>
      <c r="AJ537">
        <v>0</v>
      </c>
    </row>
    <row r="538" spans="1:36" x14ac:dyDescent="0.2">
      <c r="A538">
        <v>5597</v>
      </c>
      <c r="B538" t="s">
        <v>919</v>
      </c>
      <c r="C538" t="s">
        <v>920</v>
      </c>
      <c r="D538" t="s">
        <v>39</v>
      </c>
      <c r="E538">
        <v>63071</v>
      </c>
      <c r="F538" t="s">
        <v>1009</v>
      </c>
      <c r="G538">
        <v>170713</v>
      </c>
      <c r="H538" t="s">
        <v>814</v>
      </c>
      <c r="J538" t="s">
        <v>632</v>
      </c>
      <c r="K538" t="s">
        <v>1010</v>
      </c>
      <c r="L538" t="s">
        <v>1011</v>
      </c>
      <c r="M538" t="s">
        <v>124</v>
      </c>
      <c r="N538" t="s">
        <v>46</v>
      </c>
      <c r="O538" t="s">
        <v>110</v>
      </c>
      <c r="P538">
        <v>10325</v>
      </c>
      <c r="Q538" t="s">
        <v>703</v>
      </c>
      <c r="R538">
        <v>21379</v>
      </c>
      <c r="S538" t="s">
        <v>1185</v>
      </c>
      <c r="T538" t="s">
        <v>704</v>
      </c>
      <c r="U538">
        <v>145</v>
      </c>
      <c r="V538" t="s">
        <v>705</v>
      </c>
      <c r="W538" t="s">
        <v>163</v>
      </c>
      <c r="X538" t="s">
        <v>706</v>
      </c>
      <c r="Y538">
        <v>215439</v>
      </c>
      <c r="Z538" t="s">
        <v>73</v>
      </c>
      <c r="AB538" t="s">
        <v>713</v>
      </c>
      <c r="AC538" t="s">
        <v>58</v>
      </c>
      <c r="AD538" t="s">
        <v>855</v>
      </c>
      <c r="AE538" s="4">
        <v>2.0009999999999999</v>
      </c>
      <c r="AF538" t="s">
        <v>56</v>
      </c>
      <c r="AH538" t="s">
        <v>221</v>
      </c>
      <c r="AI538" t="s">
        <v>221</v>
      </c>
      <c r="AJ538">
        <v>0</v>
      </c>
    </row>
    <row r="539" spans="1:36" x14ac:dyDescent="0.2">
      <c r="A539">
        <v>5597</v>
      </c>
      <c r="B539" t="s">
        <v>919</v>
      </c>
      <c r="C539" t="s">
        <v>920</v>
      </c>
      <c r="D539" t="s">
        <v>39</v>
      </c>
      <c r="E539">
        <v>63071</v>
      </c>
      <c r="F539" t="s">
        <v>1009</v>
      </c>
      <c r="G539">
        <v>170713</v>
      </c>
      <c r="H539" t="s">
        <v>814</v>
      </c>
      <c r="J539" t="s">
        <v>632</v>
      </c>
      <c r="K539" t="s">
        <v>1010</v>
      </c>
      <c r="L539" t="s">
        <v>1011</v>
      </c>
      <c r="M539" t="s">
        <v>124</v>
      </c>
      <c r="N539" t="s">
        <v>46</v>
      </c>
      <c r="O539" t="s">
        <v>110</v>
      </c>
      <c r="P539">
        <v>10325</v>
      </c>
      <c r="Q539" t="s">
        <v>703</v>
      </c>
      <c r="R539">
        <v>21379</v>
      </c>
      <c r="S539" t="s">
        <v>1185</v>
      </c>
      <c r="T539" t="s">
        <v>704</v>
      </c>
      <c r="U539">
        <v>145</v>
      </c>
      <c r="V539" t="s">
        <v>705</v>
      </c>
      <c r="W539" t="s">
        <v>163</v>
      </c>
      <c r="X539" t="s">
        <v>706</v>
      </c>
      <c r="Y539">
        <v>170713</v>
      </c>
      <c r="Z539" t="s">
        <v>814</v>
      </c>
      <c r="AB539" t="s">
        <v>632</v>
      </c>
      <c r="AC539" t="s">
        <v>56</v>
      </c>
      <c r="AD539" t="s">
        <v>855</v>
      </c>
      <c r="AE539" s="4">
        <v>1.8660000000000001</v>
      </c>
      <c r="AF539" t="s">
        <v>56</v>
      </c>
      <c r="AH539" t="s">
        <v>221</v>
      </c>
      <c r="AI539" t="s">
        <v>221</v>
      </c>
      <c r="AJ539">
        <v>0</v>
      </c>
    </row>
    <row r="540" spans="1:36" x14ac:dyDescent="0.2">
      <c r="A540">
        <v>5597</v>
      </c>
      <c r="B540" t="s">
        <v>919</v>
      </c>
      <c r="C540" t="s">
        <v>920</v>
      </c>
      <c r="D540" t="s">
        <v>39</v>
      </c>
      <c r="E540">
        <v>63071</v>
      </c>
      <c r="F540" t="s">
        <v>1009</v>
      </c>
      <c r="G540">
        <v>170713</v>
      </c>
      <c r="H540" t="s">
        <v>814</v>
      </c>
      <c r="J540" t="s">
        <v>632</v>
      </c>
      <c r="K540" t="s">
        <v>1010</v>
      </c>
      <c r="L540" t="s">
        <v>1011</v>
      </c>
      <c r="M540" t="s">
        <v>124</v>
      </c>
      <c r="N540" t="s">
        <v>46</v>
      </c>
      <c r="O540" t="s">
        <v>110</v>
      </c>
      <c r="P540">
        <v>10325</v>
      </c>
      <c r="Q540" t="s">
        <v>703</v>
      </c>
      <c r="R540">
        <v>21379</v>
      </c>
      <c r="S540" t="s">
        <v>1185</v>
      </c>
      <c r="T540" t="s">
        <v>704</v>
      </c>
      <c r="U540">
        <v>145</v>
      </c>
      <c r="V540" t="s">
        <v>705</v>
      </c>
      <c r="W540" t="s">
        <v>163</v>
      </c>
      <c r="X540" t="s">
        <v>706</v>
      </c>
      <c r="Y540">
        <v>222843</v>
      </c>
      <c r="Z540" t="s">
        <v>567</v>
      </c>
      <c r="AA540" t="s">
        <v>54</v>
      </c>
      <c r="AB540" t="s">
        <v>1008</v>
      </c>
      <c r="AC540" t="s">
        <v>56</v>
      </c>
      <c r="AD540" t="s">
        <v>855</v>
      </c>
      <c r="AE540" s="4">
        <v>1.464</v>
      </c>
      <c r="AF540" t="s">
        <v>56</v>
      </c>
      <c r="AH540" t="s">
        <v>221</v>
      </c>
      <c r="AI540" t="s">
        <v>221</v>
      </c>
      <c r="AJ540">
        <v>0</v>
      </c>
    </row>
    <row r="541" spans="1:36" x14ac:dyDescent="0.2">
      <c r="A541">
        <v>5597</v>
      </c>
      <c r="B541" t="s">
        <v>919</v>
      </c>
      <c r="C541" t="s">
        <v>920</v>
      </c>
      <c r="D541" t="s">
        <v>39</v>
      </c>
      <c r="E541">
        <v>63074</v>
      </c>
      <c r="F541" t="s">
        <v>1012</v>
      </c>
      <c r="G541">
        <v>125200</v>
      </c>
      <c r="H541" t="s">
        <v>398</v>
      </c>
      <c r="J541" t="s">
        <v>246</v>
      </c>
      <c r="K541" t="s">
        <v>1013</v>
      </c>
      <c r="L541" t="s">
        <v>1014</v>
      </c>
      <c r="M541" t="s">
        <v>255</v>
      </c>
      <c r="N541" t="s">
        <v>46</v>
      </c>
      <c r="O541" t="s">
        <v>110</v>
      </c>
      <c r="P541">
        <v>10325</v>
      </c>
      <c r="Q541" t="s">
        <v>703</v>
      </c>
      <c r="R541">
        <v>21379</v>
      </c>
      <c r="S541" t="s">
        <v>1185</v>
      </c>
      <c r="T541" t="s">
        <v>704</v>
      </c>
      <c r="U541">
        <v>145</v>
      </c>
      <c r="V541" t="s">
        <v>705</v>
      </c>
      <c r="W541" t="s">
        <v>163</v>
      </c>
      <c r="X541" t="s">
        <v>706</v>
      </c>
      <c r="Y541">
        <v>218008</v>
      </c>
      <c r="Z541" t="s">
        <v>120</v>
      </c>
      <c r="AB541" t="s">
        <v>707</v>
      </c>
      <c r="AC541" t="s">
        <v>58</v>
      </c>
      <c r="AD541" t="s">
        <v>855</v>
      </c>
      <c r="AE541" s="4">
        <v>3.762</v>
      </c>
      <c r="AF541" t="s">
        <v>56</v>
      </c>
      <c r="AJ541">
        <v>0</v>
      </c>
    </row>
    <row r="542" spans="1:36" x14ac:dyDescent="0.2">
      <c r="A542">
        <v>5597</v>
      </c>
      <c r="B542" t="s">
        <v>919</v>
      </c>
      <c r="C542" t="s">
        <v>920</v>
      </c>
      <c r="D542" t="s">
        <v>39</v>
      </c>
      <c r="E542">
        <v>63074</v>
      </c>
      <c r="F542" t="s">
        <v>1012</v>
      </c>
      <c r="G542">
        <v>125200</v>
      </c>
      <c r="H542" t="s">
        <v>398</v>
      </c>
      <c r="J542" t="s">
        <v>246</v>
      </c>
      <c r="K542" t="s">
        <v>1013</v>
      </c>
      <c r="L542" t="s">
        <v>1014</v>
      </c>
      <c r="M542" t="s">
        <v>255</v>
      </c>
      <c r="N542" t="s">
        <v>46</v>
      </c>
      <c r="O542" t="s">
        <v>110</v>
      </c>
      <c r="P542">
        <v>10325</v>
      </c>
      <c r="Q542" t="s">
        <v>703</v>
      </c>
      <c r="R542">
        <v>21379</v>
      </c>
      <c r="S542" t="s">
        <v>1185</v>
      </c>
      <c r="T542" t="s">
        <v>704</v>
      </c>
      <c r="U542">
        <v>145</v>
      </c>
      <c r="V542" t="s">
        <v>705</v>
      </c>
      <c r="W542" t="s">
        <v>163</v>
      </c>
      <c r="X542" t="s">
        <v>706</v>
      </c>
      <c r="Y542">
        <v>149768</v>
      </c>
      <c r="Z542" t="s">
        <v>605</v>
      </c>
      <c r="AA542" t="s">
        <v>137</v>
      </c>
      <c r="AB542" t="s">
        <v>708</v>
      </c>
      <c r="AC542" t="s">
        <v>58</v>
      </c>
      <c r="AD542" t="s">
        <v>855</v>
      </c>
      <c r="AE542" s="4">
        <v>3.4209999999999998</v>
      </c>
      <c r="AF542" t="s">
        <v>56</v>
      </c>
      <c r="AJ542">
        <v>0</v>
      </c>
    </row>
    <row r="543" spans="1:36" x14ac:dyDescent="0.2">
      <c r="A543">
        <v>5597</v>
      </c>
      <c r="B543" t="s">
        <v>919</v>
      </c>
      <c r="C543" t="s">
        <v>920</v>
      </c>
      <c r="D543" t="s">
        <v>39</v>
      </c>
      <c r="E543">
        <v>63074</v>
      </c>
      <c r="F543" t="s">
        <v>1012</v>
      </c>
      <c r="G543">
        <v>125200</v>
      </c>
      <c r="H543" t="s">
        <v>398</v>
      </c>
      <c r="J543" t="s">
        <v>246</v>
      </c>
      <c r="K543" t="s">
        <v>1013</v>
      </c>
      <c r="L543" t="s">
        <v>1014</v>
      </c>
      <c r="M543" t="s">
        <v>255</v>
      </c>
      <c r="N543" t="s">
        <v>46</v>
      </c>
      <c r="O543" t="s">
        <v>110</v>
      </c>
      <c r="P543">
        <v>10325</v>
      </c>
      <c r="Q543" t="s">
        <v>703</v>
      </c>
      <c r="R543">
        <v>21379</v>
      </c>
      <c r="S543" t="s">
        <v>1185</v>
      </c>
      <c r="T543" t="s">
        <v>704</v>
      </c>
      <c r="U543">
        <v>145</v>
      </c>
      <c r="V543" t="s">
        <v>705</v>
      </c>
      <c r="W543" t="s">
        <v>163</v>
      </c>
      <c r="X543" t="s">
        <v>706</v>
      </c>
      <c r="Y543">
        <v>223814</v>
      </c>
      <c r="Z543" t="s">
        <v>1004</v>
      </c>
      <c r="AB543" t="s">
        <v>1005</v>
      </c>
      <c r="AC543" t="s">
        <v>58</v>
      </c>
      <c r="AD543" t="s">
        <v>855</v>
      </c>
      <c r="AE543" s="4">
        <v>2.4710000000000001</v>
      </c>
      <c r="AF543" t="s">
        <v>56</v>
      </c>
      <c r="AJ543">
        <v>0</v>
      </c>
    </row>
    <row r="544" spans="1:36" x14ac:dyDescent="0.2">
      <c r="A544">
        <v>5597</v>
      </c>
      <c r="B544" t="s">
        <v>919</v>
      </c>
      <c r="C544" t="s">
        <v>920</v>
      </c>
      <c r="D544" t="s">
        <v>39</v>
      </c>
      <c r="E544">
        <v>63074</v>
      </c>
      <c r="F544" t="s">
        <v>1012</v>
      </c>
      <c r="G544">
        <v>125200</v>
      </c>
      <c r="H544" t="s">
        <v>398</v>
      </c>
      <c r="J544" t="s">
        <v>246</v>
      </c>
      <c r="K544" t="s">
        <v>1013</v>
      </c>
      <c r="L544" t="s">
        <v>1014</v>
      </c>
      <c r="M544" t="s">
        <v>255</v>
      </c>
      <c r="N544" t="s">
        <v>46</v>
      </c>
      <c r="O544" t="s">
        <v>110</v>
      </c>
      <c r="P544">
        <v>10325</v>
      </c>
      <c r="Q544" t="s">
        <v>703</v>
      </c>
      <c r="R544">
        <v>21379</v>
      </c>
      <c r="S544" t="s">
        <v>1185</v>
      </c>
      <c r="T544" t="s">
        <v>704</v>
      </c>
      <c r="U544">
        <v>145</v>
      </c>
      <c r="V544" t="s">
        <v>705</v>
      </c>
      <c r="W544" t="s">
        <v>163</v>
      </c>
      <c r="X544" t="s">
        <v>706</v>
      </c>
      <c r="Y544">
        <v>215439</v>
      </c>
      <c r="Z544" t="s">
        <v>73</v>
      </c>
      <c r="AB544" t="s">
        <v>713</v>
      </c>
      <c r="AC544" t="s">
        <v>58</v>
      </c>
      <c r="AD544" t="s">
        <v>855</v>
      </c>
      <c r="AE544" s="4">
        <v>2.0009999999999999</v>
      </c>
      <c r="AF544" t="s">
        <v>56</v>
      </c>
      <c r="AJ544">
        <v>0</v>
      </c>
    </row>
    <row r="545" spans="1:36" x14ac:dyDescent="0.2">
      <c r="A545">
        <v>5597</v>
      </c>
      <c r="B545" t="s">
        <v>919</v>
      </c>
      <c r="C545" t="s">
        <v>920</v>
      </c>
      <c r="D545" t="s">
        <v>39</v>
      </c>
      <c r="E545">
        <v>63074</v>
      </c>
      <c r="F545" t="s">
        <v>1012</v>
      </c>
      <c r="G545">
        <v>125200</v>
      </c>
      <c r="H545" t="s">
        <v>398</v>
      </c>
      <c r="J545" t="s">
        <v>246</v>
      </c>
      <c r="K545" t="s">
        <v>1013</v>
      </c>
      <c r="L545" t="s">
        <v>1014</v>
      </c>
      <c r="M545" t="s">
        <v>255</v>
      </c>
      <c r="N545" t="s">
        <v>46</v>
      </c>
      <c r="O545" t="s">
        <v>110</v>
      </c>
      <c r="P545">
        <v>10325</v>
      </c>
      <c r="Q545" t="s">
        <v>703</v>
      </c>
      <c r="R545">
        <v>21379</v>
      </c>
      <c r="S545" t="s">
        <v>1185</v>
      </c>
      <c r="T545" t="s">
        <v>704</v>
      </c>
      <c r="U545">
        <v>145</v>
      </c>
      <c r="V545" t="s">
        <v>705</v>
      </c>
      <c r="W545" t="s">
        <v>163</v>
      </c>
      <c r="X545" t="s">
        <v>706</v>
      </c>
      <c r="Y545">
        <v>109589</v>
      </c>
      <c r="Z545" t="s">
        <v>193</v>
      </c>
      <c r="AB545" t="s">
        <v>1015</v>
      </c>
      <c r="AC545" t="s">
        <v>56</v>
      </c>
      <c r="AD545" t="s">
        <v>855</v>
      </c>
      <c r="AE545" s="4">
        <v>2.0590000000000002</v>
      </c>
      <c r="AF545" t="s">
        <v>56</v>
      </c>
      <c r="AJ545">
        <v>0</v>
      </c>
    </row>
    <row r="546" spans="1:36" x14ac:dyDescent="0.2">
      <c r="A546">
        <v>5597</v>
      </c>
      <c r="B546" t="s">
        <v>919</v>
      </c>
      <c r="C546" t="s">
        <v>920</v>
      </c>
      <c r="D546" t="s">
        <v>39</v>
      </c>
      <c r="E546">
        <v>63074</v>
      </c>
      <c r="F546" t="s">
        <v>1012</v>
      </c>
      <c r="G546">
        <v>125200</v>
      </c>
      <c r="H546" t="s">
        <v>398</v>
      </c>
      <c r="J546" t="s">
        <v>246</v>
      </c>
      <c r="K546" t="s">
        <v>1013</v>
      </c>
      <c r="L546" t="s">
        <v>1014</v>
      </c>
      <c r="M546" t="s">
        <v>255</v>
      </c>
      <c r="N546" t="s">
        <v>46</v>
      </c>
      <c r="O546" t="s">
        <v>110</v>
      </c>
      <c r="P546">
        <v>10325</v>
      </c>
      <c r="Q546" t="s">
        <v>703</v>
      </c>
      <c r="R546">
        <v>21379</v>
      </c>
      <c r="S546" t="s">
        <v>1185</v>
      </c>
      <c r="T546" t="s">
        <v>704</v>
      </c>
      <c r="U546">
        <v>145</v>
      </c>
      <c r="V546" t="s">
        <v>705</v>
      </c>
      <c r="W546" t="s">
        <v>163</v>
      </c>
      <c r="X546" t="s">
        <v>706</v>
      </c>
      <c r="Y546">
        <v>125200</v>
      </c>
      <c r="Z546" t="s">
        <v>398</v>
      </c>
      <c r="AB546" t="s">
        <v>246</v>
      </c>
      <c r="AC546" t="s">
        <v>56</v>
      </c>
      <c r="AD546" t="s">
        <v>855</v>
      </c>
      <c r="AE546" s="4">
        <v>1.6539999999999999</v>
      </c>
      <c r="AF546" t="s">
        <v>56</v>
      </c>
      <c r="AJ546">
        <v>0</v>
      </c>
    </row>
    <row r="547" spans="1:36" x14ac:dyDescent="0.2">
      <c r="A547">
        <v>5597</v>
      </c>
      <c r="B547" t="s">
        <v>919</v>
      </c>
      <c r="C547" t="s">
        <v>920</v>
      </c>
      <c r="D547" t="s">
        <v>39</v>
      </c>
      <c r="E547">
        <v>63074</v>
      </c>
      <c r="F547" t="s">
        <v>1012</v>
      </c>
      <c r="G547">
        <v>125200</v>
      </c>
      <c r="H547" t="s">
        <v>398</v>
      </c>
      <c r="J547" t="s">
        <v>246</v>
      </c>
      <c r="K547" t="s">
        <v>1013</v>
      </c>
      <c r="L547" t="s">
        <v>1014</v>
      </c>
      <c r="M547" t="s">
        <v>255</v>
      </c>
      <c r="N547" t="s">
        <v>46</v>
      </c>
      <c r="O547" t="s">
        <v>110</v>
      </c>
      <c r="P547">
        <v>10325</v>
      </c>
      <c r="Q547" t="s">
        <v>703</v>
      </c>
      <c r="R547">
        <v>21379</v>
      </c>
      <c r="S547" t="s">
        <v>1185</v>
      </c>
      <c r="T547" t="s">
        <v>704</v>
      </c>
      <c r="U547">
        <v>145</v>
      </c>
      <c r="V547" t="s">
        <v>705</v>
      </c>
      <c r="W547" t="s">
        <v>163</v>
      </c>
      <c r="X547" t="s">
        <v>706</v>
      </c>
      <c r="Y547">
        <v>159671</v>
      </c>
      <c r="Z547" t="s">
        <v>400</v>
      </c>
      <c r="AB547" t="s">
        <v>1016</v>
      </c>
      <c r="AC547" t="s">
        <v>56</v>
      </c>
      <c r="AD547" t="s">
        <v>855</v>
      </c>
      <c r="AE547" s="4">
        <v>1.6359999999999999</v>
      </c>
      <c r="AF547" t="s">
        <v>56</v>
      </c>
      <c r="AJ547">
        <v>0</v>
      </c>
    </row>
    <row r="548" spans="1:36" x14ac:dyDescent="0.2">
      <c r="A548">
        <v>5597</v>
      </c>
      <c r="B548" t="s">
        <v>919</v>
      </c>
      <c r="C548" t="s">
        <v>920</v>
      </c>
      <c r="D548" t="s">
        <v>39</v>
      </c>
      <c r="E548">
        <v>63074</v>
      </c>
      <c r="F548" t="s">
        <v>1012</v>
      </c>
      <c r="G548">
        <v>125200</v>
      </c>
      <c r="H548" t="s">
        <v>398</v>
      </c>
      <c r="J548" t="s">
        <v>246</v>
      </c>
      <c r="K548" t="s">
        <v>1013</v>
      </c>
      <c r="L548" t="s">
        <v>1014</v>
      </c>
      <c r="M548" t="s">
        <v>255</v>
      </c>
      <c r="N548" t="s">
        <v>46</v>
      </c>
      <c r="O548" t="s">
        <v>110</v>
      </c>
      <c r="P548">
        <v>10325</v>
      </c>
      <c r="Q548" t="s">
        <v>703</v>
      </c>
      <c r="R548">
        <v>21379</v>
      </c>
      <c r="S548" t="s">
        <v>1185</v>
      </c>
      <c r="T548" t="s">
        <v>704</v>
      </c>
      <c r="U548">
        <v>145</v>
      </c>
      <c r="V548" t="s">
        <v>705</v>
      </c>
      <c r="W548" t="s">
        <v>163</v>
      </c>
      <c r="X548" t="s">
        <v>706</v>
      </c>
      <c r="Y548">
        <v>278904</v>
      </c>
      <c r="Z548" t="s">
        <v>426</v>
      </c>
      <c r="AB548" t="s">
        <v>713</v>
      </c>
      <c r="AC548" t="s">
        <v>56</v>
      </c>
      <c r="AD548" t="s">
        <v>855</v>
      </c>
      <c r="AE548" s="4">
        <v>1.5</v>
      </c>
      <c r="AF548" t="s">
        <v>58</v>
      </c>
      <c r="AJ548">
        <v>0</v>
      </c>
    </row>
    <row r="549" spans="1:36" x14ac:dyDescent="0.2">
      <c r="A549">
        <v>5593</v>
      </c>
      <c r="B549" t="s">
        <v>249</v>
      </c>
      <c r="C549" t="s">
        <v>250</v>
      </c>
      <c r="D549" t="s">
        <v>39</v>
      </c>
      <c r="E549">
        <v>62740</v>
      </c>
      <c r="F549" t="s">
        <v>251</v>
      </c>
      <c r="G549">
        <v>168042</v>
      </c>
      <c r="H549" t="s">
        <v>207</v>
      </c>
      <c r="J549" t="s">
        <v>252</v>
      </c>
      <c r="K549" t="s">
        <v>253</v>
      </c>
      <c r="L549" t="s">
        <v>254</v>
      </c>
      <c r="M549" t="s">
        <v>255</v>
      </c>
      <c r="N549" t="s">
        <v>46</v>
      </c>
      <c r="P549">
        <v>10351</v>
      </c>
      <c r="Q549" t="s">
        <v>256</v>
      </c>
      <c r="R549">
        <v>20118</v>
      </c>
      <c r="S549" t="s">
        <v>1177</v>
      </c>
      <c r="T549" t="s">
        <v>201</v>
      </c>
      <c r="U549">
        <v>166</v>
      </c>
      <c r="V549" t="s">
        <v>202</v>
      </c>
      <c r="W549" t="s">
        <v>163</v>
      </c>
      <c r="X549" t="s">
        <v>203</v>
      </c>
      <c r="Y549">
        <v>168042</v>
      </c>
      <c r="Z549" t="s">
        <v>207</v>
      </c>
      <c r="AB549" t="s">
        <v>252</v>
      </c>
      <c r="AC549" t="s">
        <v>56</v>
      </c>
      <c r="AD549" t="s">
        <v>257</v>
      </c>
      <c r="AE549" s="4">
        <v>0.85799999999999998</v>
      </c>
      <c r="AF549" t="s">
        <v>56</v>
      </c>
      <c r="AI549" t="s">
        <v>258</v>
      </c>
      <c r="AJ549">
        <v>0</v>
      </c>
    </row>
    <row r="550" spans="1:36" x14ac:dyDescent="0.2">
      <c r="A550">
        <v>5593</v>
      </c>
      <c r="B550" t="s">
        <v>249</v>
      </c>
      <c r="C550" t="s">
        <v>250</v>
      </c>
      <c r="D550" t="s">
        <v>39</v>
      </c>
      <c r="E550">
        <v>62740</v>
      </c>
      <c r="F550" t="s">
        <v>251</v>
      </c>
      <c r="G550">
        <v>168042</v>
      </c>
      <c r="H550" t="s">
        <v>207</v>
      </c>
      <c r="J550" t="s">
        <v>252</v>
      </c>
      <c r="K550" t="s">
        <v>253</v>
      </c>
      <c r="L550" t="s">
        <v>254</v>
      </c>
      <c r="M550" t="s">
        <v>255</v>
      </c>
      <c r="N550" t="s">
        <v>46</v>
      </c>
      <c r="P550">
        <v>10351</v>
      </c>
      <c r="Q550" t="s">
        <v>256</v>
      </c>
      <c r="R550">
        <v>20118</v>
      </c>
      <c r="S550" t="s">
        <v>1177</v>
      </c>
      <c r="T550" t="s">
        <v>201</v>
      </c>
      <c r="U550">
        <v>166</v>
      </c>
      <c r="V550" t="s">
        <v>202</v>
      </c>
      <c r="W550" t="s">
        <v>163</v>
      </c>
      <c r="X550" t="s">
        <v>203</v>
      </c>
      <c r="Y550">
        <v>113200</v>
      </c>
      <c r="Z550" t="s">
        <v>247</v>
      </c>
      <c r="AB550" t="s">
        <v>259</v>
      </c>
      <c r="AC550" t="s">
        <v>56</v>
      </c>
      <c r="AD550" t="s">
        <v>257</v>
      </c>
      <c r="AE550" s="4">
        <v>0.92500000000000004</v>
      </c>
      <c r="AF550" t="s">
        <v>56</v>
      </c>
      <c r="AI550" t="s">
        <v>258</v>
      </c>
      <c r="AJ550">
        <v>0</v>
      </c>
    </row>
    <row r="551" spans="1:36" x14ac:dyDescent="0.2">
      <c r="A551">
        <v>5593</v>
      </c>
      <c r="B551" t="s">
        <v>249</v>
      </c>
      <c r="C551" t="s">
        <v>250</v>
      </c>
      <c r="D551" t="s">
        <v>39</v>
      </c>
      <c r="E551">
        <v>62740</v>
      </c>
      <c r="F551" t="s">
        <v>251</v>
      </c>
      <c r="G551">
        <v>168042</v>
      </c>
      <c r="H551" t="s">
        <v>207</v>
      </c>
      <c r="J551" t="s">
        <v>252</v>
      </c>
      <c r="K551" t="s">
        <v>253</v>
      </c>
      <c r="L551" t="s">
        <v>254</v>
      </c>
      <c r="M551" t="s">
        <v>255</v>
      </c>
      <c r="N551" t="s">
        <v>46</v>
      </c>
      <c r="P551">
        <v>10351</v>
      </c>
      <c r="Q551" t="s">
        <v>256</v>
      </c>
      <c r="R551">
        <v>20118</v>
      </c>
      <c r="S551" t="s">
        <v>1177</v>
      </c>
      <c r="T551" t="s">
        <v>201</v>
      </c>
      <c r="U551">
        <v>166</v>
      </c>
      <c r="V551" t="s">
        <v>202</v>
      </c>
      <c r="W551" t="s">
        <v>163</v>
      </c>
      <c r="X551" t="s">
        <v>203</v>
      </c>
      <c r="Y551">
        <v>106540</v>
      </c>
      <c r="Z551" t="s">
        <v>260</v>
      </c>
      <c r="AA551" t="s">
        <v>54</v>
      </c>
      <c r="AB551" t="s">
        <v>261</v>
      </c>
      <c r="AC551" t="s">
        <v>56</v>
      </c>
      <c r="AD551" t="s">
        <v>257</v>
      </c>
      <c r="AE551" s="4">
        <v>0.52400000000000002</v>
      </c>
      <c r="AF551" t="s">
        <v>56</v>
      </c>
      <c r="AI551" t="s">
        <v>258</v>
      </c>
      <c r="AJ551">
        <v>0</v>
      </c>
    </row>
    <row r="552" spans="1:36" x14ac:dyDescent="0.2">
      <c r="A552">
        <v>5593</v>
      </c>
      <c r="B552" t="s">
        <v>249</v>
      </c>
      <c r="C552" t="s">
        <v>250</v>
      </c>
      <c r="D552" t="s">
        <v>39</v>
      </c>
      <c r="E552">
        <v>62740</v>
      </c>
      <c r="F552" t="s">
        <v>251</v>
      </c>
      <c r="G552">
        <v>168042</v>
      </c>
      <c r="H552" t="s">
        <v>207</v>
      </c>
      <c r="J552" t="s">
        <v>252</v>
      </c>
      <c r="K552" t="s">
        <v>253</v>
      </c>
      <c r="L552" t="s">
        <v>254</v>
      </c>
      <c r="M552" t="s">
        <v>255</v>
      </c>
      <c r="N552" t="s">
        <v>46</v>
      </c>
      <c r="P552">
        <v>10351</v>
      </c>
      <c r="Q552" t="s">
        <v>256</v>
      </c>
      <c r="R552">
        <v>20118</v>
      </c>
      <c r="S552" t="s">
        <v>1177</v>
      </c>
      <c r="T552" t="s">
        <v>201</v>
      </c>
      <c r="U552">
        <v>166</v>
      </c>
      <c r="V552" t="s">
        <v>202</v>
      </c>
      <c r="W552" t="s">
        <v>163</v>
      </c>
      <c r="X552" t="s">
        <v>203</v>
      </c>
      <c r="Y552">
        <v>105313</v>
      </c>
      <c r="Z552" t="s">
        <v>173</v>
      </c>
      <c r="AB552" t="s">
        <v>262</v>
      </c>
      <c r="AC552" t="s">
        <v>58</v>
      </c>
      <c r="AD552" t="s">
        <v>257</v>
      </c>
      <c r="AE552" s="4">
        <v>0.57099999999999995</v>
      </c>
      <c r="AF552" t="s">
        <v>58</v>
      </c>
      <c r="AI552" t="s">
        <v>258</v>
      </c>
      <c r="AJ552">
        <v>0</v>
      </c>
    </row>
    <row r="553" spans="1:36" x14ac:dyDescent="0.2">
      <c r="A553">
        <v>5593</v>
      </c>
      <c r="B553" t="s">
        <v>249</v>
      </c>
      <c r="C553" t="s">
        <v>250</v>
      </c>
      <c r="D553" t="s">
        <v>39</v>
      </c>
      <c r="E553">
        <v>62740</v>
      </c>
      <c r="F553" t="s">
        <v>251</v>
      </c>
      <c r="G553">
        <v>168042</v>
      </c>
      <c r="H553" t="s">
        <v>207</v>
      </c>
      <c r="J553" t="s">
        <v>252</v>
      </c>
      <c r="K553" t="s">
        <v>253</v>
      </c>
      <c r="L553" t="s">
        <v>254</v>
      </c>
      <c r="M553" t="s">
        <v>255</v>
      </c>
      <c r="N553" t="s">
        <v>46</v>
      </c>
      <c r="P553">
        <v>10351</v>
      </c>
      <c r="Q553" t="s">
        <v>256</v>
      </c>
      <c r="R553">
        <v>20118</v>
      </c>
      <c r="S553" t="s">
        <v>1177</v>
      </c>
      <c r="T553" t="s">
        <v>201</v>
      </c>
      <c r="U553">
        <v>166</v>
      </c>
      <c r="V553" t="s">
        <v>202</v>
      </c>
      <c r="W553" t="s">
        <v>163</v>
      </c>
      <c r="X553" t="s">
        <v>203</v>
      </c>
      <c r="Y553">
        <v>219580</v>
      </c>
      <c r="Z553" t="s">
        <v>263</v>
      </c>
      <c r="AA553" t="s">
        <v>54</v>
      </c>
      <c r="AB553" t="s">
        <v>264</v>
      </c>
      <c r="AC553" t="s">
        <v>58</v>
      </c>
      <c r="AD553" t="s">
        <v>257</v>
      </c>
      <c r="AE553" s="4">
        <v>0.35499999999999998</v>
      </c>
      <c r="AF553" t="s">
        <v>58</v>
      </c>
      <c r="AI553" t="s">
        <v>258</v>
      </c>
      <c r="AJ553">
        <v>0</v>
      </c>
    </row>
    <row r="554" spans="1:36" x14ac:dyDescent="0.2">
      <c r="A554">
        <v>5593</v>
      </c>
      <c r="B554" t="s">
        <v>249</v>
      </c>
      <c r="C554" t="s">
        <v>250</v>
      </c>
      <c r="D554" t="s">
        <v>39</v>
      </c>
      <c r="E554">
        <v>62740</v>
      </c>
      <c r="F554" t="s">
        <v>251</v>
      </c>
      <c r="G554">
        <v>168042</v>
      </c>
      <c r="H554" t="s">
        <v>207</v>
      </c>
      <c r="J554" t="s">
        <v>252</v>
      </c>
      <c r="K554" t="s">
        <v>253</v>
      </c>
      <c r="L554" t="s">
        <v>254</v>
      </c>
      <c r="M554" t="s">
        <v>255</v>
      </c>
      <c r="N554" t="s">
        <v>46</v>
      </c>
      <c r="P554">
        <v>10351</v>
      </c>
      <c r="Q554" t="s">
        <v>256</v>
      </c>
      <c r="R554">
        <v>20118</v>
      </c>
      <c r="S554" t="s">
        <v>1177</v>
      </c>
      <c r="T554" t="s">
        <v>201</v>
      </c>
      <c r="U554">
        <v>166</v>
      </c>
      <c r="V554" t="s">
        <v>202</v>
      </c>
      <c r="W554" t="s">
        <v>163</v>
      </c>
      <c r="X554" t="s">
        <v>203</v>
      </c>
      <c r="Y554">
        <v>139371</v>
      </c>
      <c r="Z554" t="s">
        <v>265</v>
      </c>
      <c r="AB554" t="s">
        <v>266</v>
      </c>
      <c r="AC554" t="s">
        <v>56</v>
      </c>
      <c r="AD554" t="s">
        <v>257</v>
      </c>
      <c r="AE554" s="4">
        <v>0.30499999999999999</v>
      </c>
      <c r="AF554" t="s">
        <v>56</v>
      </c>
      <c r="AI554" t="s">
        <v>258</v>
      </c>
      <c r="AJ554">
        <v>0</v>
      </c>
    </row>
    <row r="555" spans="1:36" x14ac:dyDescent="0.2">
      <c r="A555">
        <v>5593</v>
      </c>
      <c r="B555" t="s">
        <v>249</v>
      </c>
      <c r="C555" t="s">
        <v>250</v>
      </c>
      <c r="D555" t="s">
        <v>39</v>
      </c>
      <c r="E555">
        <v>62740</v>
      </c>
      <c r="F555" t="s">
        <v>251</v>
      </c>
      <c r="G555">
        <v>168042</v>
      </c>
      <c r="H555" t="s">
        <v>207</v>
      </c>
      <c r="J555" t="s">
        <v>252</v>
      </c>
      <c r="K555" t="s">
        <v>253</v>
      </c>
      <c r="L555" t="s">
        <v>254</v>
      </c>
      <c r="M555" t="s">
        <v>255</v>
      </c>
      <c r="N555" t="s">
        <v>46</v>
      </c>
      <c r="P555">
        <v>10351</v>
      </c>
      <c r="Q555" t="s">
        <v>256</v>
      </c>
      <c r="R555">
        <v>20118</v>
      </c>
      <c r="S555" t="s">
        <v>1177</v>
      </c>
      <c r="T555" t="s">
        <v>201</v>
      </c>
      <c r="U555">
        <v>166</v>
      </c>
      <c r="V555" t="s">
        <v>202</v>
      </c>
      <c r="W555" t="s">
        <v>163</v>
      </c>
      <c r="X555" t="s">
        <v>203</v>
      </c>
      <c r="Y555">
        <v>216611</v>
      </c>
      <c r="Z555" t="s">
        <v>204</v>
      </c>
      <c r="AB555" t="s">
        <v>205</v>
      </c>
      <c r="AC555" t="s">
        <v>56</v>
      </c>
      <c r="AD555" t="s">
        <v>257</v>
      </c>
      <c r="AE555" s="4">
        <v>0.52900000000000003</v>
      </c>
      <c r="AF555" t="s">
        <v>56</v>
      </c>
      <c r="AI555" t="s">
        <v>258</v>
      </c>
      <c r="AJ555">
        <v>0</v>
      </c>
    </row>
    <row r="556" spans="1:36" x14ac:dyDescent="0.2">
      <c r="A556">
        <v>5593</v>
      </c>
      <c r="B556" t="s">
        <v>249</v>
      </c>
      <c r="C556" t="s">
        <v>250</v>
      </c>
      <c r="D556" t="s">
        <v>39</v>
      </c>
      <c r="E556">
        <v>62740</v>
      </c>
      <c r="F556" t="s">
        <v>251</v>
      </c>
      <c r="G556">
        <v>168042</v>
      </c>
      <c r="H556" t="s">
        <v>207</v>
      </c>
      <c r="J556" t="s">
        <v>252</v>
      </c>
      <c r="K556" t="s">
        <v>253</v>
      </c>
      <c r="L556" t="s">
        <v>254</v>
      </c>
      <c r="M556" t="s">
        <v>255</v>
      </c>
      <c r="N556" t="s">
        <v>46</v>
      </c>
      <c r="P556">
        <v>10351</v>
      </c>
      <c r="Q556" t="s">
        <v>256</v>
      </c>
      <c r="R556">
        <v>20118</v>
      </c>
      <c r="S556" t="s">
        <v>1177</v>
      </c>
      <c r="T556" t="s">
        <v>201</v>
      </c>
      <c r="U556">
        <v>166</v>
      </c>
      <c r="V556" t="s">
        <v>202</v>
      </c>
      <c r="W556" t="s">
        <v>163</v>
      </c>
      <c r="X556" t="s">
        <v>203</v>
      </c>
      <c r="Y556">
        <v>168068</v>
      </c>
      <c r="Z556" t="s">
        <v>267</v>
      </c>
      <c r="AA556" t="s">
        <v>150</v>
      </c>
      <c r="AB556" t="s">
        <v>268</v>
      </c>
      <c r="AC556" t="s">
        <v>56</v>
      </c>
      <c r="AD556" t="s">
        <v>257</v>
      </c>
      <c r="AE556" s="4">
        <v>0.41499999999999998</v>
      </c>
      <c r="AF556" t="s">
        <v>56</v>
      </c>
      <c r="AI556" t="s">
        <v>258</v>
      </c>
      <c r="AJ556">
        <v>0</v>
      </c>
    </row>
    <row r="557" spans="1:36" x14ac:dyDescent="0.2">
      <c r="A557">
        <v>5599</v>
      </c>
      <c r="B557" t="s">
        <v>1125</v>
      </c>
      <c r="C557" t="s">
        <v>1126</v>
      </c>
      <c r="D557" t="s">
        <v>39</v>
      </c>
      <c r="E557">
        <v>62960</v>
      </c>
      <c r="F557" t="s">
        <v>1127</v>
      </c>
      <c r="G557">
        <v>120418</v>
      </c>
      <c r="H557" t="s">
        <v>830</v>
      </c>
      <c r="J557" t="s">
        <v>831</v>
      </c>
      <c r="K557" t="s">
        <v>858</v>
      </c>
      <c r="L557" t="s">
        <v>1128</v>
      </c>
      <c r="M557" t="s">
        <v>255</v>
      </c>
      <c r="N557" t="s">
        <v>46</v>
      </c>
      <c r="O557" t="s">
        <v>110</v>
      </c>
      <c r="P557">
        <v>10351</v>
      </c>
      <c r="Q557" t="s">
        <v>256</v>
      </c>
      <c r="R557">
        <v>20118</v>
      </c>
      <c r="S557" t="s">
        <v>1177</v>
      </c>
      <c r="T557" t="s">
        <v>201</v>
      </c>
      <c r="U557">
        <v>166</v>
      </c>
      <c r="V557" t="s">
        <v>202</v>
      </c>
      <c r="W557" t="s">
        <v>163</v>
      </c>
      <c r="X557" t="s">
        <v>203</v>
      </c>
      <c r="Y557">
        <v>271570</v>
      </c>
      <c r="Z557" t="s">
        <v>1129</v>
      </c>
      <c r="AB557" t="s">
        <v>1130</v>
      </c>
      <c r="AC557" t="s">
        <v>56</v>
      </c>
      <c r="AD557" t="s">
        <v>855</v>
      </c>
      <c r="AE557" s="4">
        <v>0.61099999999999999</v>
      </c>
      <c r="AF557" t="s">
        <v>56</v>
      </c>
      <c r="AI557" t="s">
        <v>591</v>
      </c>
      <c r="AJ557">
        <v>0</v>
      </c>
    </row>
    <row r="558" spans="1:36" x14ac:dyDescent="0.2">
      <c r="A558">
        <v>5599</v>
      </c>
      <c r="B558" t="s">
        <v>1125</v>
      </c>
      <c r="C558" t="s">
        <v>1126</v>
      </c>
      <c r="D558" t="s">
        <v>39</v>
      </c>
      <c r="E558">
        <v>62960</v>
      </c>
      <c r="F558" t="s">
        <v>1127</v>
      </c>
      <c r="G558">
        <v>120418</v>
      </c>
      <c r="H558" t="s">
        <v>830</v>
      </c>
      <c r="J558" t="s">
        <v>831</v>
      </c>
      <c r="K558" t="s">
        <v>858</v>
      </c>
      <c r="L558" t="s">
        <v>1128</v>
      </c>
      <c r="M558" t="s">
        <v>255</v>
      </c>
      <c r="N558" t="s">
        <v>46</v>
      </c>
      <c r="O558" t="s">
        <v>110</v>
      </c>
      <c r="P558">
        <v>10351</v>
      </c>
      <c r="Q558" t="s">
        <v>256</v>
      </c>
      <c r="R558">
        <v>20118</v>
      </c>
      <c r="S558" t="s">
        <v>1177</v>
      </c>
      <c r="T558" t="s">
        <v>201</v>
      </c>
      <c r="U558">
        <v>166</v>
      </c>
      <c r="V558" t="s">
        <v>202</v>
      </c>
      <c r="W558" t="s">
        <v>163</v>
      </c>
      <c r="X558" t="s">
        <v>203</v>
      </c>
      <c r="Y558">
        <v>236839</v>
      </c>
      <c r="Z558" t="s">
        <v>827</v>
      </c>
      <c r="AA558" t="s">
        <v>54</v>
      </c>
      <c r="AB558" t="s">
        <v>828</v>
      </c>
      <c r="AC558" t="s">
        <v>56</v>
      </c>
      <c r="AD558" t="s">
        <v>855</v>
      </c>
      <c r="AE558" s="4">
        <v>0.875</v>
      </c>
      <c r="AF558" t="s">
        <v>56</v>
      </c>
      <c r="AI558" t="s">
        <v>591</v>
      </c>
      <c r="AJ558">
        <v>0</v>
      </c>
    </row>
    <row r="559" spans="1:36" x14ac:dyDescent="0.2">
      <c r="A559">
        <v>5599</v>
      </c>
      <c r="B559" t="s">
        <v>1125</v>
      </c>
      <c r="C559" t="s">
        <v>1126</v>
      </c>
      <c r="D559" t="s">
        <v>39</v>
      </c>
      <c r="E559">
        <v>62960</v>
      </c>
      <c r="F559" t="s">
        <v>1127</v>
      </c>
      <c r="G559">
        <v>120418</v>
      </c>
      <c r="H559" t="s">
        <v>830</v>
      </c>
      <c r="J559" t="s">
        <v>831</v>
      </c>
      <c r="K559" t="s">
        <v>858</v>
      </c>
      <c r="L559" t="s">
        <v>1128</v>
      </c>
      <c r="M559" t="s">
        <v>255</v>
      </c>
      <c r="N559" t="s">
        <v>46</v>
      </c>
      <c r="O559" t="s">
        <v>110</v>
      </c>
      <c r="P559">
        <v>10351</v>
      </c>
      <c r="Q559" t="s">
        <v>256</v>
      </c>
      <c r="R559">
        <v>20118</v>
      </c>
      <c r="S559" t="s">
        <v>1177</v>
      </c>
      <c r="T559" t="s">
        <v>201</v>
      </c>
      <c r="U559">
        <v>166</v>
      </c>
      <c r="V559" t="s">
        <v>202</v>
      </c>
      <c r="W559" t="s">
        <v>163</v>
      </c>
      <c r="X559" t="s">
        <v>203</v>
      </c>
      <c r="Y559">
        <v>236840</v>
      </c>
      <c r="Z559" t="s">
        <v>1131</v>
      </c>
      <c r="AB559" t="s">
        <v>1132</v>
      </c>
      <c r="AC559" t="s">
        <v>56</v>
      </c>
      <c r="AD559" t="s">
        <v>855</v>
      </c>
      <c r="AE559" s="4">
        <v>0.52400000000000002</v>
      </c>
      <c r="AF559" t="s">
        <v>56</v>
      </c>
      <c r="AI559" t="s">
        <v>591</v>
      </c>
      <c r="AJ559">
        <v>0</v>
      </c>
    </row>
    <row r="560" spans="1:36" x14ac:dyDescent="0.2">
      <c r="A560">
        <v>5599</v>
      </c>
      <c r="B560" t="s">
        <v>1125</v>
      </c>
      <c r="C560" t="s">
        <v>1126</v>
      </c>
      <c r="D560" t="s">
        <v>39</v>
      </c>
      <c r="E560">
        <v>62960</v>
      </c>
      <c r="F560" t="s">
        <v>1127</v>
      </c>
      <c r="G560">
        <v>120418</v>
      </c>
      <c r="H560" t="s">
        <v>830</v>
      </c>
      <c r="J560" t="s">
        <v>831</v>
      </c>
      <c r="K560" t="s">
        <v>858</v>
      </c>
      <c r="L560" t="s">
        <v>1128</v>
      </c>
      <c r="M560" t="s">
        <v>255</v>
      </c>
      <c r="N560" t="s">
        <v>46</v>
      </c>
      <c r="O560" t="s">
        <v>110</v>
      </c>
      <c r="P560">
        <v>10351</v>
      </c>
      <c r="Q560" t="s">
        <v>256</v>
      </c>
      <c r="R560">
        <v>20118</v>
      </c>
      <c r="S560" t="s">
        <v>1177</v>
      </c>
      <c r="T560" t="s">
        <v>201</v>
      </c>
      <c r="U560">
        <v>166</v>
      </c>
      <c r="V560" t="s">
        <v>202</v>
      </c>
      <c r="W560" t="s">
        <v>163</v>
      </c>
      <c r="X560" t="s">
        <v>203</v>
      </c>
      <c r="Y560">
        <v>265818</v>
      </c>
      <c r="Z560" t="s">
        <v>1133</v>
      </c>
      <c r="AA560" t="s">
        <v>54</v>
      </c>
      <c r="AB560" t="s">
        <v>261</v>
      </c>
      <c r="AC560" t="s">
        <v>56</v>
      </c>
      <c r="AD560" t="s">
        <v>855</v>
      </c>
      <c r="AE560" s="4">
        <v>0.90400000000000003</v>
      </c>
      <c r="AF560" t="s">
        <v>56</v>
      </c>
      <c r="AI560" t="s">
        <v>591</v>
      </c>
      <c r="AJ560">
        <v>0</v>
      </c>
    </row>
    <row r="561" spans="1:36" x14ac:dyDescent="0.2">
      <c r="A561">
        <v>5599</v>
      </c>
      <c r="B561" t="s">
        <v>1125</v>
      </c>
      <c r="C561" t="s">
        <v>1126</v>
      </c>
      <c r="D561" t="s">
        <v>39</v>
      </c>
      <c r="E561">
        <v>62960</v>
      </c>
      <c r="F561" t="s">
        <v>1127</v>
      </c>
      <c r="G561">
        <v>120418</v>
      </c>
      <c r="H561" t="s">
        <v>830</v>
      </c>
      <c r="J561" t="s">
        <v>831</v>
      </c>
      <c r="K561" t="s">
        <v>858</v>
      </c>
      <c r="L561" t="s">
        <v>1128</v>
      </c>
      <c r="M561" t="s">
        <v>255</v>
      </c>
      <c r="N561" t="s">
        <v>46</v>
      </c>
      <c r="O561" t="s">
        <v>110</v>
      </c>
      <c r="P561">
        <v>10351</v>
      </c>
      <c r="Q561" t="s">
        <v>256</v>
      </c>
      <c r="R561">
        <v>20118</v>
      </c>
      <c r="S561" t="s">
        <v>1177</v>
      </c>
      <c r="T561" t="s">
        <v>201</v>
      </c>
      <c r="U561">
        <v>166</v>
      </c>
      <c r="V561" t="s">
        <v>202</v>
      </c>
      <c r="W561" t="s">
        <v>163</v>
      </c>
      <c r="X561" t="s">
        <v>203</v>
      </c>
      <c r="Y561">
        <v>120418</v>
      </c>
      <c r="Z561" t="s">
        <v>830</v>
      </c>
      <c r="AB561" t="s">
        <v>831</v>
      </c>
      <c r="AC561" t="s">
        <v>58</v>
      </c>
      <c r="AD561" t="s">
        <v>855</v>
      </c>
      <c r="AE561" s="4">
        <v>1.0660000000000001</v>
      </c>
      <c r="AF561" t="s">
        <v>56</v>
      </c>
      <c r="AI561" t="s">
        <v>591</v>
      </c>
      <c r="AJ561">
        <v>0</v>
      </c>
    </row>
    <row r="562" spans="1:36" x14ac:dyDescent="0.2">
      <c r="A562">
        <v>5599</v>
      </c>
      <c r="B562" t="s">
        <v>1125</v>
      </c>
      <c r="C562" t="s">
        <v>1126</v>
      </c>
      <c r="D562" t="s">
        <v>39</v>
      </c>
      <c r="E562">
        <v>62960</v>
      </c>
      <c r="F562" t="s">
        <v>1127</v>
      </c>
      <c r="G562">
        <v>120418</v>
      </c>
      <c r="H562" t="s">
        <v>830</v>
      </c>
      <c r="J562" t="s">
        <v>831</v>
      </c>
      <c r="K562" t="s">
        <v>858</v>
      </c>
      <c r="L562" t="s">
        <v>1128</v>
      </c>
      <c r="M562" t="s">
        <v>255</v>
      </c>
      <c r="N562" t="s">
        <v>46</v>
      </c>
      <c r="O562" t="s">
        <v>110</v>
      </c>
      <c r="P562">
        <v>10351</v>
      </c>
      <c r="Q562" t="s">
        <v>256</v>
      </c>
      <c r="R562">
        <v>20118</v>
      </c>
      <c r="S562" t="s">
        <v>1177</v>
      </c>
      <c r="T562" t="s">
        <v>201</v>
      </c>
      <c r="U562">
        <v>166</v>
      </c>
      <c r="V562" t="s">
        <v>202</v>
      </c>
      <c r="W562" t="s">
        <v>163</v>
      </c>
      <c r="X562" t="s">
        <v>203</v>
      </c>
      <c r="Y562">
        <v>120413</v>
      </c>
      <c r="Z562" t="s">
        <v>833</v>
      </c>
      <c r="AB562" t="s">
        <v>95</v>
      </c>
      <c r="AC562" t="s">
        <v>58</v>
      </c>
      <c r="AD562" t="s">
        <v>855</v>
      </c>
      <c r="AE562" s="4">
        <v>0.63300000000000001</v>
      </c>
      <c r="AF562" t="s">
        <v>56</v>
      </c>
      <c r="AI562" t="s">
        <v>591</v>
      </c>
      <c r="AJ562">
        <v>0</v>
      </c>
    </row>
    <row r="563" spans="1:36" x14ac:dyDescent="0.2">
      <c r="A563">
        <v>5599</v>
      </c>
      <c r="B563" t="s">
        <v>1125</v>
      </c>
      <c r="C563" t="s">
        <v>1126</v>
      </c>
      <c r="D563" t="s">
        <v>39</v>
      </c>
      <c r="E563">
        <v>62960</v>
      </c>
      <c r="F563" t="s">
        <v>1127</v>
      </c>
      <c r="G563">
        <v>120418</v>
      </c>
      <c r="H563" t="s">
        <v>830</v>
      </c>
      <c r="J563" t="s">
        <v>831</v>
      </c>
      <c r="K563" t="s">
        <v>858</v>
      </c>
      <c r="L563" t="s">
        <v>1128</v>
      </c>
      <c r="M563" t="s">
        <v>255</v>
      </c>
      <c r="N563" t="s">
        <v>46</v>
      </c>
      <c r="O563" t="s">
        <v>110</v>
      </c>
      <c r="P563">
        <v>10351</v>
      </c>
      <c r="Q563" t="s">
        <v>256</v>
      </c>
      <c r="R563">
        <v>20118</v>
      </c>
      <c r="S563" t="s">
        <v>1177</v>
      </c>
      <c r="T563" t="s">
        <v>201</v>
      </c>
      <c r="U563">
        <v>166</v>
      </c>
      <c r="V563" t="s">
        <v>202</v>
      </c>
      <c r="W563" t="s">
        <v>163</v>
      </c>
      <c r="X563" t="s">
        <v>203</v>
      </c>
      <c r="Y563">
        <v>166590</v>
      </c>
      <c r="Z563" t="s">
        <v>1134</v>
      </c>
      <c r="AB563" t="s">
        <v>1135</v>
      </c>
      <c r="AC563" t="s">
        <v>56</v>
      </c>
      <c r="AD563" t="s">
        <v>855</v>
      </c>
      <c r="AE563" s="4">
        <v>0.97499999999999998</v>
      </c>
      <c r="AF563" t="s">
        <v>58</v>
      </c>
      <c r="AI563" t="s">
        <v>591</v>
      </c>
      <c r="AJ563">
        <v>0</v>
      </c>
    </row>
    <row r="564" spans="1:36" x14ac:dyDescent="0.2">
      <c r="A564">
        <v>5599</v>
      </c>
      <c r="B564" t="s">
        <v>1125</v>
      </c>
      <c r="C564" t="s">
        <v>1126</v>
      </c>
      <c r="D564" t="s">
        <v>39</v>
      </c>
      <c r="E564">
        <v>62960</v>
      </c>
      <c r="F564" t="s">
        <v>1127</v>
      </c>
      <c r="G564">
        <v>120418</v>
      </c>
      <c r="H564" t="s">
        <v>830</v>
      </c>
      <c r="J564" t="s">
        <v>831</v>
      </c>
      <c r="K564" t="s">
        <v>858</v>
      </c>
      <c r="L564" t="s">
        <v>1128</v>
      </c>
      <c r="M564" t="s">
        <v>255</v>
      </c>
      <c r="N564" t="s">
        <v>46</v>
      </c>
      <c r="O564" t="s">
        <v>110</v>
      </c>
      <c r="P564">
        <v>10351</v>
      </c>
      <c r="Q564" t="s">
        <v>256</v>
      </c>
      <c r="R564">
        <v>20118</v>
      </c>
      <c r="S564" t="s">
        <v>1177</v>
      </c>
      <c r="T564" t="s">
        <v>201</v>
      </c>
      <c r="U564">
        <v>166</v>
      </c>
      <c r="V564" t="s">
        <v>202</v>
      </c>
      <c r="W564" t="s">
        <v>163</v>
      </c>
      <c r="X564" t="s">
        <v>203</v>
      </c>
      <c r="Y564">
        <v>249156</v>
      </c>
      <c r="Z564" t="s">
        <v>1136</v>
      </c>
      <c r="AB564" t="s">
        <v>1137</v>
      </c>
      <c r="AC564" t="s">
        <v>58</v>
      </c>
      <c r="AD564" t="s">
        <v>855</v>
      </c>
      <c r="AE564" s="4">
        <v>0.434</v>
      </c>
      <c r="AF564" t="s">
        <v>56</v>
      </c>
      <c r="AI564" t="s">
        <v>591</v>
      </c>
      <c r="AJ564">
        <v>0</v>
      </c>
    </row>
    <row r="565" spans="1:36" x14ac:dyDescent="0.2">
      <c r="A565">
        <v>5599</v>
      </c>
      <c r="B565" t="s">
        <v>1125</v>
      </c>
      <c r="C565" t="s">
        <v>1126</v>
      </c>
      <c r="D565" t="s">
        <v>39</v>
      </c>
      <c r="E565">
        <v>62960</v>
      </c>
      <c r="F565" t="s">
        <v>1127</v>
      </c>
      <c r="G565">
        <v>120418</v>
      </c>
      <c r="H565" t="s">
        <v>830</v>
      </c>
      <c r="J565" t="s">
        <v>831</v>
      </c>
      <c r="K565" t="s">
        <v>858</v>
      </c>
      <c r="L565" t="s">
        <v>1128</v>
      </c>
      <c r="M565" t="s">
        <v>255</v>
      </c>
      <c r="N565" t="s">
        <v>46</v>
      </c>
      <c r="O565" t="s">
        <v>110</v>
      </c>
      <c r="P565">
        <v>10351</v>
      </c>
      <c r="Q565" t="s">
        <v>256</v>
      </c>
      <c r="R565">
        <v>20118</v>
      </c>
      <c r="S565" t="s">
        <v>1177</v>
      </c>
      <c r="T565" t="s">
        <v>201</v>
      </c>
      <c r="U565">
        <v>166</v>
      </c>
      <c r="V565" t="s">
        <v>202</v>
      </c>
      <c r="W565" t="s">
        <v>163</v>
      </c>
      <c r="X565" t="s">
        <v>203</v>
      </c>
      <c r="Y565">
        <v>165916</v>
      </c>
      <c r="Z565" t="s">
        <v>1138</v>
      </c>
      <c r="AB565" t="s">
        <v>1139</v>
      </c>
      <c r="AC565" t="s">
        <v>58</v>
      </c>
      <c r="AD565" t="s">
        <v>855</v>
      </c>
      <c r="AE565" s="4">
        <v>0.71</v>
      </c>
      <c r="AF565" t="s">
        <v>56</v>
      </c>
      <c r="AI565" t="s">
        <v>591</v>
      </c>
      <c r="AJ565">
        <v>0</v>
      </c>
    </row>
    <row r="566" spans="1:36" x14ac:dyDescent="0.2">
      <c r="A566">
        <v>5595</v>
      </c>
      <c r="B566" t="s">
        <v>1230</v>
      </c>
      <c r="C566" t="s">
        <v>758</v>
      </c>
      <c r="D566" t="s">
        <v>39</v>
      </c>
      <c r="E566">
        <v>63031</v>
      </c>
      <c r="F566" t="s">
        <v>822</v>
      </c>
      <c r="G566">
        <v>215528</v>
      </c>
      <c r="H566" t="s">
        <v>592</v>
      </c>
      <c r="J566" t="s">
        <v>823</v>
      </c>
      <c r="K566" t="s">
        <v>824</v>
      </c>
      <c r="L566" t="s">
        <v>825</v>
      </c>
      <c r="M566" t="s">
        <v>124</v>
      </c>
      <c r="N566" t="s">
        <v>46</v>
      </c>
      <c r="O566" t="s">
        <v>255</v>
      </c>
      <c r="P566">
        <v>10351</v>
      </c>
      <c r="Q566" t="s">
        <v>256</v>
      </c>
      <c r="R566">
        <v>20118</v>
      </c>
      <c r="S566" t="s">
        <v>1177</v>
      </c>
      <c r="T566" t="s">
        <v>201</v>
      </c>
      <c r="U566">
        <v>166</v>
      </c>
      <c r="V566" t="s">
        <v>202</v>
      </c>
      <c r="W566" t="s">
        <v>163</v>
      </c>
      <c r="X566" t="s">
        <v>203</v>
      </c>
      <c r="Y566">
        <v>165940</v>
      </c>
      <c r="Z566" t="s">
        <v>826</v>
      </c>
      <c r="AA566" t="s">
        <v>150</v>
      </c>
      <c r="AB566" t="s">
        <v>738</v>
      </c>
      <c r="AC566" t="s">
        <v>56</v>
      </c>
      <c r="AD566" t="s">
        <v>762</v>
      </c>
      <c r="AE566" s="4">
        <v>2.444</v>
      </c>
      <c r="AF566" t="s">
        <v>56</v>
      </c>
      <c r="AH566" t="s">
        <v>221</v>
      </c>
      <c r="AI566" t="s">
        <v>591</v>
      </c>
      <c r="AJ566">
        <v>0</v>
      </c>
    </row>
    <row r="567" spans="1:36" x14ac:dyDescent="0.2">
      <c r="A567">
        <v>5595</v>
      </c>
      <c r="B567" t="s">
        <v>1230</v>
      </c>
      <c r="C567" t="s">
        <v>758</v>
      </c>
      <c r="D567" t="s">
        <v>39</v>
      </c>
      <c r="E567">
        <v>63031</v>
      </c>
      <c r="F567" t="s">
        <v>822</v>
      </c>
      <c r="G567">
        <v>215528</v>
      </c>
      <c r="H567" t="s">
        <v>592</v>
      </c>
      <c r="J567" t="s">
        <v>823</v>
      </c>
      <c r="K567" t="s">
        <v>824</v>
      </c>
      <c r="L567" t="s">
        <v>825</v>
      </c>
      <c r="M567" t="s">
        <v>124</v>
      </c>
      <c r="N567" t="s">
        <v>46</v>
      </c>
      <c r="O567" t="s">
        <v>255</v>
      </c>
      <c r="P567">
        <v>10351</v>
      </c>
      <c r="Q567" t="s">
        <v>256</v>
      </c>
      <c r="R567">
        <v>20118</v>
      </c>
      <c r="S567" t="s">
        <v>1177</v>
      </c>
      <c r="T567" t="s">
        <v>201</v>
      </c>
      <c r="U567">
        <v>166</v>
      </c>
      <c r="V567" t="s">
        <v>202</v>
      </c>
      <c r="W567" t="s">
        <v>163</v>
      </c>
      <c r="X567" t="s">
        <v>203</v>
      </c>
      <c r="Y567">
        <v>236839</v>
      </c>
      <c r="Z567" t="s">
        <v>827</v>
      </c>
      <c r="AA567" t="s">
        <v>54</v>
      </c>
      <c r="AB567" t="s">
        <v>828</v>
      </c>
      <c r="AC567" t="s">
        <v>56</v>
      </c>
      <c r="AD567" t="s">
        <v>762</v>
      </c>
      <c r="AE567" s="4">
        <v>0.58899999999999997</v>
      </c>
      <c r="AF567" t="s">
        <v>56</v>
      </c>
      <c r="AH567" t="s">
        <v>221</v>
      </c>
      <c r="AI567" t="s">
        <v>591</v>
      </c>
      <c r="AJ567">
        <v>0</v>
      </c>
    </row>
    <row r="568" spans="1:36" x14ac:dyDescent="0.2">
      <c r="A568">
        <v>5595</v>
      </c>
      <c r="B568" t="s">
        <v>1230</v>
      </c>
      <c r="C568" t="s">
        <v>758</v>
      </c>
      <c r="D568" t="s">
        <v>39</v>
      </c>
      <c r="E568">
        <v>63031</v>
      </c>
      <c r="F568" t="s">
        <v>822</v>
      </c>
      <c r="G568">
        <v>215528</v>
      </c>
      <c r="H568" t="s">
        <v>592</v>
      </c>
      <c r="J568" t="s">
        <v>823</v>
      </c>
      <c r="K568" t="s">
        <v>824</v>
      </c>
      <c r="L568" t="s">
        <v>825</v>
      </c>
      <c r="M568" t="s">
        <v>124</v>
      </c>
      <c r="N568" t="s">
        <v>46</v>
      </c>
      <c r="O568" t="s">
        <v>255</v>
      </c>
      <c r="P568">
        <v>10351</v>
      </c>
      <c r="Q568" t="s">
        <v>256</v>
      </c>
      <c r="R568">
        <v>20118</v>
      </c>
      <c r="S568" t="s">
        <v>1177</v>
      </c>
      <c r="T568" t="s">
        <v>201</v>
      </c>
      <c r="U568">
        <v>166</v>
      </c>
      <c r="V568" t="s">
        <v>202</v>
      </c>
      <c r="W568" t="s">
        <v>163</v>
      </c>
      <c r="X568" t="s">
        <v>203</v>
      </c>
      <c r="Y568">
        <v>159706</v>
      </c>
      <c r="Z568" t="s">
        <v>605</v>
      </c>
      <c r="AB568" t="s">
        <v>829</v>
      </c>
      <c r="AC568" t="s">
        <v>56</v>
      </c>
      <c r="AD568" t="s">
        <v>762</v>
      </c>
      <c r="AE568" s="4">
        <v>1.298</v>
      </c>
      <c r="AF568" t="s">
        <v>56</v>
      </c>
      <c r="AH568" t="s">
        <v>221</v>
      </c>
      <c r="AI568" t="s">
        <v>591</v>
      </c>
      <c r="AJ568">
        <v>0</v>
      </c>
    </row>
    <row r="569" spans="1:36" x14ac:dyDescent="0.2">
      <c r="A569">
        <v>5595</v>
      </c>
      <c r="B569" t="s">
        <v>1230</v>
      </c>
      <c r="C569" t="s">
        <v>758</v>
      </c>
      <c r="D569" t="s">
        <v>39</v>
      </c>
      <c r="E569">
        <v>63031</v>
      </c>
      <c r="F569" t="s">
        <v>822</v>
      </c>
      <c r="G569">
        <v>215528</v>
      </c>
      <c r="H569" t="s">
        <v>592</v>
      </c>
      <c r="J569" t="s">
        <v>823</v>
      </c>
      <c r="K569" t="s">
        <v>824</v>
      </c>
      <c r="L569" t="s">
        <v>825</v>
      </c>
      <c r="M569" t="s">
        <v>124</v>
      </c>
      <c r="N569" t="s">
        <v>46</v>
      </c>
      <c r="O569" t="s">
        <v>255</v>
      </c>
      <c r="P569">
        <v>10351</v>
      </c>
      <c r="Q569" t="s">
        <v>256</v>
      </c>
      <c r="R569">
        <v>20118</v>
      </c>
      <c r="S569" t="s">
        <v>1177</v>
      </c>
      <c r="T569" t="s">
        <v>201</v>
      </c>
      <c r="U569">
        <v>166</v>
      </c>
      <c r="V569" t="s">
        <v>202</v>
      </c>
      <c r="W569" t="s">
        <v>163</v>
      </c>
      <c r="X569" t="s">
        <v>203</v>
      </c>
      <c r="Y569">
        <v>120418</v>
      </c>
      <c r="Z569" t="s">
        <v>830</v>
      </c>
      <c r="AB569" t="s">
        <v>831</v>
      </c>
      <c r="AC569" t="s">
        <v>56</v>
      </c>
      <c r="AD569" t="s">
        <v>762</v>
      </c>
      <c r="AE569" s="4">
        <v>0.80800000000000005</v>
      </c>
      <c r="AF569" t="s">
        <v>56</v>
      </c>
      <c r="AH569" t="s">
        <v>221</v>
      </c>
      <c r="AI569" t="s">
        <v>591</v>
      </c>
      <c r="AJ569">
        <v>0</v>
      </c>
    </row>
    <row r="570" spans="1:36" x14ac:dyDescent="0.2">
      <c r="A570">
        <v>5595</v>
      </c>
      <c r="B570" t="s">
        <v>1230</v>
      </c>
      <c r="C570" t="s">
        <v>758</v>
      </c>
      <c r="D570" t="s">
        <v>39</v>
      </c>
      <c r="E570">
        <v>63031</v>
      </c>
      <c r="F570" t="s">
        <v>822</v>
      </c>
      <c r="G570">
        <v>215528</v>
      </c>
      <c r="H570" t="s">
        <v>592</v>
      </c>
      <c r="J570" t="s">
        <v>823</v>
      </c>
      <c r="K570" t="s">
        <v>824</v>
      </c>
      <c r="L570" t="s">
        <v>825</v>
      </c>
      <c r="M570" t="s">
        <v>124</v>
      </c>
      <c r="N570" t="s">
        <v>46</v>
      </c>
      <c r="O570" t="s">
        <v>255</v>
      </c>
      <c r="P570">
        <v>10351</v>
      </c>
      <c r="Q570" t="s">
        <v>256</v>
      </c>
      <c r="R570">
        <v>20118</v>
      </c>
      <c r="S570" t="s">
        <v>1177</v>
      </c>
      <c r="T570" t="s">
        <v>201</v>
      </c>
      <c r="U570">
        <v>166</v>
      </c>
      <c r="V570" t="s">
        <v>202</v>
      </c>
      <c r="W570" t="s">
        <v>163</v>
      </c>
      <c r="X570" t="s">
        <v>203</v>
      </c>
      <c r="Y570">
        <v>215528</v>
      </c>
      <c r="Z570" t="s">
        <v>592</v>
      </c>
      <c r="AB570" t="s">
        <v>823</v>
      </c>
      <c r="AC570" t="s">
        <v>56</v>
      </c>
      <c r="AD570" t="s">
        <v>762</v>
      </c>
      <c r="AE570" s="4">
        <v>1.0229999999999999</v>
      </c>
      <c r="AF570" t="s">
        <v>56</v>
      </c>
      <c r="AH570" t="s">
        <v>221</v>
      </c>
      <c r="AI570" t="s">
        <v>591</v>
      </c>
      <c r="AJ570">
        <v>0</v>
      </c>
    </row>
    <row r="571" spans="1:36" x14ac:dyDescent="0.2">
      <c r="A571">
        <v>5595</v>
      </c>
      <c r="B571" t="s">
        <v>1230</v>
      </c>
      <c r="C571" t="s">
        <v>758</v>
      </c>
      <c r="D571" t="s">
        <v>39</v>
      </c>
      <c r="E571">
        <v>63032</v>
      </c>
      <c r="F571" t="s">
        <v>832</v>
      </c>
      <c r="G571">
        <v>120413</v>
      </c>
      <c r="H571" t="s">
        <v>833</v>
      </c>
      <c r="J571" t="s">
        <v>95</v>
      </c>
      <c r="K571" t="s">
        <v>834</v>
      </c>
      <c r="L571" t="s">
        <v>835</v>
      </c>
      <c r="M571" t="s">
        <v>124</v>
      </c>
      <c r="N571" t="s">
        <v>46</v>
      </c>
      <c r="O571" t="s">
        <v>255</v>
      </c>
      <c r="P571">
        <v>10351</v>
      </c>
      <c r="Q571" t="s">
        <v>256</v>
      </c>
      <c r="R571">
        <v>20118</v>
      </c>
      <c r="S571" t="s">
        <v>1177</v>
      </c>
      <c r="T571" t="s">
        <v>201</v>
      </c>
      <c r="U571">
        <v>166</v>
      </c>
      <c r="V571" t="s">
        <v>202</v>
      </c>
      <c r="W571" t="s">
        <v>163</v>
      </c>
      <c r="X571" t="s">
        <v>203</v>
      </c>
      <c r="Y571">
        <v>208460</v>
      </c>
      <c r="Z571" t="s">
        <v>94</v>
      </c>
      <c r="AA571" t="s">
        <v>150</v>
      </c>
      <c r="AB571" t="s">
        <v>836</v>
      </c>
      <c r="AC571" t="s">
        <v>56</v>
      </c>
      <c r="AD571" t="s">
        <v>762</v>
      </c>
      <c r="AE571" s="4">
        <v>1</v>
      </c>
      <c r="AF571" t="s">
        <v>56</v>
      </c>
      <c r="AJ571">
        <v>0</v>
      </c>
    </row>
    <row r="572" spans="1:36" x14ac:dyDescent="0.2">
      <c r="A572">
        <v>5595</v>
      </c>
      <c r="B572" t="s">
        <v>1230</v>
      </c>
      <c r="C572" t="s">
        <v>758</v>
      </c>
      <c r="D572" t="s">
        <v>39</v>
      </c>
      <c r="E572">
        <v>63032</v>
      </c>
      <c r="F572" t="s">
        <v>832</v>
      </c>
      <c r="G572">
        <v>120413</v>
      </c>
      <c r="H572" t="s">
        <v>833</v>
      </c>
      <c r="J572" t="s">
        <v>95</v>
      </c>
      <c r="K572" t="s">
        <v>834</v>
      </c>
      <c r="L572" t="s">
        <v>835</v>
      </c>
      <c r="M572" t="s">
        <v>124</v>
      </c>
      <c r="N572" t="s">
        <v>46</v>
      </c>
      <c r="O572" t="s">
        <v>255</v>
      </c>
      <c r="P572">
        <v>10351</v>
      </c>
      <c r="Q572" t="s">
        <v>256</v>
      </c>
      <c r="R572">
        <v>20118</v>
      </c>
      <c r="S572" t="s">
        <v>1177</v>
      </c>
      <c r="T572" t="s">
        <v>201</v>
      </c>
      <c r="U572">
        <v>166</v>
      </c>
      <c r="V572" t="s">
        <v>202</v>
      </c>
      <c r="W572" t="s">
        <v>163</v>
      </c>
      <c r="X572" t="s">
        <v>203</v>
      </c>
      <c r="Y572">
        <v>227011</v>
      </c>
      <c r="Z572" t="s">
        <v>837</v>
      </c>
      <c r="AB572" t="s">
        <v>838</v>
      </c>
      <c r="AC572" t="s">
        <v>56</v>
      </c>
      <c r="AD572" t="s">
        <v>762</v>
      </c>
      <c r="AE572" s="4">
        <v>1.204</v>
      </c>
      <c r="AF572" t="s">
        <v>56</v>
      </c>
      <c r="AJ572">
        <v>0</v>
      </c>
    </row>
    <row r="573" spans="1:36" x14ac:dyDescent="0.2">
      <c r="A573">
        <v>5595</v>
      </c>
      <c r="B573" t="s">
        <v>1230</v>
      </c>
      <c r="C573" t="s">
        <v>758</v>
      </c>
      <c r="D573" t="s">
        <v>39</v>
      </c>
      <c r="E573">
        <v>63032</v>
      </c>
      <c r="F573" t="s">
        <v>832</v>
      </c>
      <c r="G573">
        <v>120413</v>
      </c>
      <c r="H573" t="s">
        <v>833</v>
      </c>
      <c r="J573" t="s">
        <v>95</v>
      </c>
      <c r="K573" t="s">
        <v>834</v>
      </c>
      <c r="L573" t="s">
        <v>835</v>
      </c>
      <c r="M573" t="s">
        <v>124</v>
      </c>
      <c r="N573" t="s">
        <v>46</v>
      </c>
      <c r="O573" t="s">
        <v>255</v>
      </c>
      <c r="P573">
        <v>10351</v>
      </c>
      <c r="Q573" t="s">
        <v>256</v>
      </c>
      <c r="R573">
        <v>20118</v>
      </c>
      <c r="S573" t="s">
        <v>1177</v>
      </c>
      <c r="T573" t="s">
        <v>201</v>
      </c>
      <c r="U573">
        <v>166</v>
      </c>
      <c r="V573" t="s">
        <v>202</v>
      </c>
      <c r="W573" t="s">
        <v>163</v>
      </c>
      <c r="X573" t="s">
        <v>203</v>
      </c>
      <c r="Y573">
        <v>159706</v>
      </c>
      <c r="Z573" t="s">
        <v>605</v>
      </c>
      <c r="AB573" t="s">
        <v>829</v>
      </c>
      <c r="AC573" t="s">
        <v>56</v>
      </c>
      <c r="AD573" t="s">
        <v>762</v>
      </c>
      <c r="AE573" s="4">
        <v>1.298</v>
      </c>
      <c r="AF573" t="s">
        <v>56</v>
      </c>
      <c r="AJ573">
        <v>0</v>
      </c>
    </row>
    <row r="574" spans="1:36" x14ac:dyDescent="0.2">
      <c r="A574">
        <v>5595</v>
      </c>
      <c r="B574" t="s">
        <v>1230</v>
      </c>
      <c r="C574" t="s">
        <v>758</v>
      </c>
      <c r="D574" t="s">
        <v>39</v>
      </c>
      <c r="E574">
        <v>63032</v>
      </c>
      <c r="F574" t="s">
        <v>832</v>
      </c>
      <c r="G574">
        <v>120413</v>
      </c>
      <c r="H574" t="s">
        <v>833</v>
      </c>
      <c r="J574" t="s">
        <v>95</v>
      </c>
      <c r="K574" t="s">
        <v>834</v>
      </c>
      <c r="L574" t="s">
        <v>835</v>
      </c>
      <c r="M574" t="s">
        <v>124</v>
      </c>
      <c r="N574" t="s">
        <v>46</v>
      </c>
      <c r="O574" t="s">
        <v>255</v>
      </c>
      <c r="P574">
        <v>10351</v>
      </c>
      <c r="Q574" t="s">
        <v>256</v>
      </c>
      <c r="R574">
        <v>20118</v>
      </c>
      <c r="S574" t="s">
        <v>1177</v>
      </c>
      <c r="T574" t="s">
        <v>201</v>
      </c>
      <c r="U574">
        <v>166</v>
      </c>
      <c r="V574" t="s">
        <v>202</v>
      </c>
      <c r="W574" t="s">
        <v>163</v>
      </c>
      <c r="X574" t="s">
        <v>203</v>
      </c>
      <c r="Y574">
        <v>130805</v>
      </c>
      <c r="Z574" t="s">
        <v>839</v>
      </c>
      <c r="AB574" t="s">
        <v>840</v>
      </c>
      <c r="AC574" t="s">
        <v>56</v>
      </c>
      <c r="AD574" t="s">
        <v>762</v>
      </c>
      <c r="AE574" s="4">
        <v>0.71599999999999997</v>
      </c>
      <c r="AF574" t="s">
        <v>56</v>
      </c>
      <c r="AJ574">
        <v>0</v>
      </c>
    </row>
    <row r="575" spans="1:36" x14ac:dyDescent="0.2">
      <c r="A575">
        <v>5595</v>
      </c>
      <c r="B575" t="s">
        <v>1230</v>
      </c>
      <c r="C575" t="s">
        <v>758</v>
      </c>
      <c r="D575" t="s">
        <v>39</v>
      </c>
      <c r="E575">
        <v>63032</v>
      </c>
      <c r="F575" t="s">
        <v>832</v>
      </c>
      <c r="G575">
        <v>120413</v>
      </c>
      <c r="H575" t="s">
        <v>833</v>
      </c>
      <c r="J575" t="s">
        <v>95</v>
      </c>
      <c r="K575" t="s">
        <v>834</v>
      </c>
      <c r="L575" t="s">
        <v>835</v>
      </c>
      <c r="M575" t="s">
        <v>124</v>
      </c>
      <c r="N575" t="s">
        <v>46</v>
      </c>
      <c r="O575" t="s">
        <v>255</v>
      </c>
      <c r="P575">
        <v>10351</v>
      </c>
      <c r="Q575" t="s">
        <v>256</v>
      </c>
      <c r="R575">
        <v>20118</v>
      </c>
      <c r="S575" t="s">
        <v>1177</v>
      </c>
      <c r="T575" t="s">
        <v>201</v>
      </c>
      <c r="U575">
        <v>166</v>
      </c>
      <c r="V575" t="s">
        <v>202</v>
      </c>
      <c r="W575" t="s">
        <v>163</v>
      </c>
      <c r="X575" t="s">
        <v>203</v>
      </c>
      <c r="Y575">
        <v>143108</v>
      </c>
      <c r="Z575" t="s">
        <v>841</v>
      </c>
      <c r="AB575" t="s">
        <v>842</v>
      </c>
      <c r="AC575" t="s">
        <v>56</v>
      </c>
      <c r="AD575" t="s">
        <v>762</v>
      </c>
      <c r="AE575" s="4">
        <v>0.95299999999999996</v>
      </c>
      <c r="AF575" t="s">
        <v>56</v>
      </c>
      <c r="AJ575">
        <v>0</v>
      </c>
    </row>
    <row r="576" spans="1:36" x14ac:dyDescent="0.2">
      <c r="A576">
        <v>5595</v>
      </c>
      <c r="B576" t="s">
        <v>1230</v>
      </c>
      <c r="C576" t="s">
        <v>758</v>
      </c>
      <c r="D576" t="s">
        <v>39</v>
      </c>
      <c r="E576">
        <v>63032</v>
      </c>
      <c r="F576" t="s">
        <v>832</v>
      </c>
      <c r="G576">
        <v>120413</v>
      </c>
      <c r="H576" t="s">
        <v>833</v>
      </c>
      <c r="J576" t="s">
        <v>95</v>
      </c>
      <c r="K576" t="s">
        <v>834</v>
      </c>
      <c r="L576" t="s">
        <v>835</v>
      </c>
      <c r="M576" t="s">
        <v>124</v>
      </c>
      <c r="N576" t="s">
        <v>46</v>
      </c>
      <c r="O576" t="s">
        <v>255</v>
      </c>
      <c r="P576">
        <v>10351</v>
      </c>
      <c r="Q576" t="s">
        <v>256</v>
      </c>
      <c r="R576">
        <v>20118</v>
      </c>
      <c r="S576" t="s">
        <v>1177</v>
      </c>
      <c r="T576" t="s">
        <v>201</v>
      </c>
      <c r="U576">
        <v>166</v>
      </c>
      <c r="V576" t="s">
        <v>202</v>
      </c>
      <c r="W576" t="s">
        <v>163</v>
      </c>
      <c r="X576" t="s">
        <v>203</v>
      </c>
      <c r="Y576">
        <v>265362</v>
      </c>
      <c r="Z576" t="s">
        <v>64</v>
      </c>
      <c r="AB576" t="s">
        <v>723</v>
      </c>
      <c r="AC576" t="s">
        <v>58</v>
      </c>
      <c r="AD576" t="s">
        <v>762</v>
      </c>
      <c r="AE576" s="4">
        <v>0.97499999999999998</v>
      </c>
      <c r="AF576" t="s">
        <v>58</v>
      </c>
      <c r="AJ576">
        <v>0</v>
      </c>
    </row>
    <row r="577" spans="1:36" x14ac:dyDescent="0.2">
      <c r="A577">
        <v>5595</v>
      </c>
      <c r="B577" t="s">
        <v>1230</v>
      </c>
      <c r="C577" t="s">
        <v>758</v>
      </c>
      <c r="D577" t="s">
        <v>39</v>
      </c>
      <c r="E577">
        <v>63032</v>
      </c>
      <c r="F577" t="s">
        <v>832</v>
      </c>
      <c r="G577">
        <v>120413</v>
      </c>
      <c r="H577" t="s">
        <v>833</v>
      </c>
      <c r="J577" t="s">
        <v>95</v>
      </c>
      <c r="K577" t="s">
        <v>834</v>
      </c>
      <c r="L577" t="s">
        <v>835</v>
      </c>
      <c r="M577" t="s">
        <v>124</v>
      </c>
      <c r="N577" t="s">
        <v>46</v>
      </c>
      <c r="O577" t="s">
        <v>255</v>
      </c>
      <c r="P577">
        <v>10351</v>
      </c>
      <c r="Q577" t="s">
        <v>256</v>
      </c>
      <c r="R577">
        <v>20118</v>
      </c>
      <c r="S577" t="s">
        <v>1177</v>
      </c>
      <c r="T577" t="s">
        <v>201</v>
      </c>
      <c r="U577">
        <v>166</v>
      </c>
      <c r="V577" t="s">
        <v>202</v>
      </c>
      <c r="W577" t="s">
        <v>163</v>
      </c>
      <c r="X577" t="s">
        <v>203</v>
      </c>
      <c r="Y577">
        <v>165903</v>
      </c>
      <c r="Z577" t="s">
        <v>358</v>
      </c>
      <c r="AB577" t="s">
        <v>95</v>
      </c>
      <c r="AC577" t="s">
        <v>58</v>
      </c>
      <c r="AD577" t="s">
        <v>762</v>
      </c>
      <c r="AE577" s="4">
        <v>2.85</v>
      </c>
      <c r="AF577" t="s">
        <v>56</v>
      </c>
      <c r="AJ577">
        <v>0</v>
      </c>
    </row>
    <row r="578" spans="1:36" x14ac:dyDescent="0.2">
      <c r="A578">
        <v>5595</v>
      </c>
      <c r="B578" t="s">
        <v>1230</v>
      </c>
      <c r="C578" t="s">
        <v>758</v>
      </c>
      <c r="D578" t="s">
        <v>39</v>
      </c>
      <c r="E578">
        <v>63032</v>
      </c>
      <c r="F578" t="s">
        <v>832</v>
      </c>
      <c r="G578">
        <v>120413</v>
      </c>
      <c r="H578" t="s">
        <v>833</v>
      </c>
      <c r="J578" t="s">
        <v>95</v>
      </c>
      <c r="K578" t="s">
        <v>834</v>
      </c>
      <c r="L578" t="s">
        <v>835</v>
      </c>
      <c r="M578" t="s">
        <v>124</v>
      </c>
      <c r="N578" t="s">
        <v>46</v>
      </c>
      <c r="O578" t="s">
        <v>255</v>
      </c>
      <c r="P578">
        <v>10351</v>
      </c>
      <c r="Q578" t="s">
        <v>256</v>
      </c>
      <c r="R578">
        <v>20118</v>
      </c>
      <c r="S578" t="s">
        <v>1177</v>
      </c>
      <c r="T578" t="s">
        <v>201</v>
      </c>
      <c r="U578">
        <v>166</v>
      </c>
      <c r="V578" t="s">
        <v>202</v>
      </c>
      <c r="W578" t="s">
        <v>163</v>
      </c>
      <c r="X578" t="s">
        <v>203</v>
      </c>
      <c r="Y578">
        <v>120413</v>
      </c>
      <c r="Z578" t="s">
        <v>833</v>
      </c>
      <c r="AB578" t="s">
        <v>95</v>
      </c>
      <c r="AC578" t="s">
        <v>56</v>
      </c>
      <c r="AD578" t="s">
        <v>762</v>
      </c>
      <c r="AE578" s="4">
        <v>0.41</v>
      </c>
      <c r="AF578" t="s">
        <v>56</v>
      </c>
      <c r="AJ578">
        <v>0</v>
      </c>
    </row>
    <row r="579" spans="1:36" x14ac:dyDescent="0.2">
      <c r="A579">
        <v>5595</v>
      </c>
      <c r="B579" t="s">
        <v>1230</v>
      </c>
      <c r="C579" t="s">
        <v>758</v>
      </c>
      <c r="D579" t="s">
        <v>39</v>
      </c>
      <c r="E579">
        <v>63032</v>
      </c>
      <c r="F579" t="s">
        <v>832</v>
      </c>
      <c r="G579">
        <v>120413</v>
      </c>
      <c r="H579" t="s">
        <v>833</v>
      </c>
      <c r="J579" t="s">
        <v>95</v>
      </c>
      <c r="K579" t="s">
        <v>834</v>
      </c>
      <c r="L579" t="s">
        <v>835</v>
      </c>
      <c r="M579" t="s">
        <v>124</v>
      </c>
      <c r="N579" t="s">
        <v>46</v>
      </c>
      <c r="O579" t="s">
        <v>255</v>
      </c>
      <c r="P579">
        <v>10351</v>
      </c>
      <c r="Q579" t="s">
        <v>256</v>
      </c>
      <c r="R579">
        <v>20118</v>
      </c>
      <c r="S579" t="s">
        <v>1177</v>
      </c>
      <c r="T579" t="s">
        <v>201</v>
      </c>
      <c r="U579">
        <v>166</v>
      </c>
      <c r="V579" t="s">
        <v>202</v>
      </c>
      <c r="W579" t="s">
        <v>163</v>
      </c>
      <c r="X579" t="s">
        <v>203</v>
      </c>
      <c r="Y579">
        <v>154572</v>
      </c>
      <c r="Z579" t="s">
        <v>415</v>
      </c>
      <c r="AB579" t="s">
        <v>428</v>
      </c>
      <c r="AC579" t="s">
        <v>56</v>
      </c>
      <c r="AD579" t="s">
        <v>762</v>
      </c>
      <c r="AE579" s="4">
        <v>1.702</v>
      </c>
      <c r="AF579" t="s">
        <v>58</v>
      </c>
      <c r="AJ579">
        <v>0</v>
      </c>
    </row>
    <row r="580" spans="1:36" x14ac:dyDescent="0.2">
      <c r="A580">
        <v>5595</v>
      </c>
      <c r="B580" t="s">
        <v>1230</v>
      </c>
      <c r="C580" t="s">
        <v>758</v>
      </c>
      <c r="D580" t="s">
        <v>39</v>
      </c>
      <c r="E580">
        <v>63032</v>
      </c>
      <c r="F580" t="s">
        <v>832</v>
      </c>
      <c r="G580">
        <v>120413</v>
      </c>
      <c r="H580" t="s">
        <v>833</v>
      </c>
      <c r="J580" t="s">
        <v>95</v>
      </c>
      <c r="K580" t="s">
        <v>834</v>
      </c>
      <c r="L580" t="s">
        <v>835</v>
      </c>
      <c r="M580" t="s">
        <v>124</v>
      </c>
      <c r="N580" t="s">
        <v>46</v>
      </c>
      <c r="O580" t="s">
        <v>255</v>
      </c>
      <c r="P580">
        <v>10351</v>
      </c>
      <c r="Q580" t="s">
        <v>256</v>
      </c>
      <c r="R580">
        <v>20118</v>
      </c>
      <c r="S580" t="s">
        <v>1177</v>
      </c>
      <c r="T580" t="s">
        <v>201</v>
      </c>
      <c r="U580">
        <v>166</v>
      </c>
      <c r="V580" t="s">
        <v>202</v>
      </c>
      <c r="W580" t="s">
        <v>163</v>
      </c>
      <c r="X580" t="s">
        <v>203</v>
      </c>
      <c r="Y580">
        <v>124951</v>
      </c>
      <c r="Z580" t="s">
        <v>153</v>
      </c>
      <c r="AB580" t="s">
        <v>613</v>
      </c>
      <c r="AC580" t="s">
        <v>56</v>
      </c>
      <c r="AD580" t="s">
        <v>762</v>
      </c>
      <c r="AE580" s="4">
        <v>2.3730000000000002</v>
      </c>
      <c r="AF580" t="s">
        <v>56</v>
      </c>
      <c r="AJ580">
        <v>0</v>
      </c>
    </row>
    <row r="581" spans="1:36" x14ac:dyDescent="0.2">
      <c r="A581">
        <v>5595</v>
      </c>
      <c r="B581" t="s">
        <v>1230</v>
      </c>
      <c r="C581" t="s">
        <v>758</v>
      </c>
      <c r="D581" t="s">
        <v>39</v>
      </c>
      <c r="E581">
        <v>63032</v>
      </c>
      <c r="F581" t="s">
        <v>832</v>
      </c>
      <c r="G581">
        <v>120413</v>
      </c>
      <c r="H581" t="s">
        <v>833</v>
      </c>
      <c r="J581" t="s">
        <v>95</v>
      </c>
      <c r="K581" t="s">
        <v>834</v>
      </c>
      <c r="L581" t="s">
        <v>835</v>
      </c>
      <c r="M581" t="s">
        <v>124</v>
      </c>
      <c r="N581" t="s">
        <v>46</v>
      </c>
      <c r="O581" t="s">
        <v>255</v>
      </c>
      <c r="P581">
        <v>10351</v>
      </c>
      <c r="Q581" t="s">
        <v>256</v>
      </c>
      <c r="R581">
        <v>20118</v>
      </c>
      <c r="S581" t="s">
        <v>1177</v>
      </c>
      <c r="T581" t="s">
        <v>201</v>
      </c>
      <c r="U581">
        <v>166</v>
      </c>
      <c r="V581" t="s">
        <v>202</v>
      </c>
      <c r="W581" t="s">
        <v>163</v>
      </c>
      <c r="X581" t="s">
        <v>203</v>
      </c>
      <c r="Y581">
        <v>108257</v>
      </c>
      <c r="Z581" t="s">
        <v>59</v>
      </c>
      <c r="AB581" t="s">
        <v>430</v>
      </c>
      <c r="AC581" t="s">
        <v>56</v>
      </c>
      <c r="AD581" t="s">
        <v>762</v>
      </c>
      <c r="AE581" s="4">
        <v>2.33</v>
      </c>
      <c r="AF581" t="s">
        <v>58</v>
      </c>
      <c r="AJ581">
        <v>0</v>
      </c>
    </row>
    <row r="582" spans="1:36" x14ac:dyDescent="0.2">
      <c r="A582">
        <v>5595</v>
      </c>
      <c r="B582" t="s">
        <v>1230</v>
      </c>
      <c r="C582" t="s">
        <v>758</v>
      </c>
      <c r="D582" t="s">
        <v>39</v>
      </c>
      <c r="E582">
        <v>63032</v>
      </c>
      <c r="F582" t="s">
        <v>832</v>
      </c>
      <c r="G582">
        <v>120413</v>
      </c>
      <c r="H582" t="s">
        <v>833</v>
      </c>
      <c r="J582" t="s">
        <v>95</v>
      </c>
      <c r="K582" t="s">
        <v>834</v>
      </c>
      <c r="L582" t="s">
        <v>835</v>
      </c>
      <c r="M582" t="s">
        <v>124</v>
      </c>
      <c r="N582" t="s">
        <v>46</v>
      </c>
      <c r="O582" t="s">
        <v>255</v>
      </c>
      <c r="P582">
        <v>10351</v>
      </c>
      <c r="Q582" t="s">
        <v>256</v>
      </c>
      <c r="R582">
        <v>20118</v>
      </c>
      <c r="S582" t="s">
        <v>1177</v>
      </c>
      <c r="T582" t="s">
        <v>201</v>
      </c>
      <c r="U582">
        <v>166</v>
      </c>
      <c r="V582" t="s">
        <v>202</v>
      </c>
      <c r="W582" t="s">
        <v>163</v>
      </c>
      <c r="X582" t="s">
        <v>203</v>
      </c>
      <c r="Y582">
        <v>219580</v>
      </c>
      <c r="Z582" t="s">
        <v>263</v>
      </c>
      <c r="AA582" t="s">
        <v>54</v>
      </c>
      <c r="AB582" t="s">
        <v>264</v>
      </c>
      <c r="AC582" t="s">
        <v>56</v>
      </c>
      <c r="AD582" t="s">
        <v>762</v>
      </c>
      <c r="AE582" s="4">
        <v>1.343</v>
      </c>
      <c r="AF582" t="s">
        <v>58</v>
      </c>
      <c r="AJ582">
        <v>0</v>
      </c>
    </row>
    <row r="583" spans="1:36" x14ac:dyDescent="0.2">
      <c r="A583">
        <v>5595</v>
      </c>
      <c r="B583" t="s">
        <v>1230</v>
      </c>
      <c r="C583" t="s">
        <v>758</v>
      </c>
      <c r="D583" t="s">
        <v>39</v>
      </c>
      <c r="E583">
        <v>63033</v>
      </c>
      <c r="F583" t="s">
        <v>843</v>
      </c>
      <c r="G583">
        <v>120413</v>
      </c>
      <c r="H583" t="s">
        <v>833</v>
      </c>
      <c r="J583" t="s">
        <v>95</v>
      </c>
      <c r="K583" t="s">
        <v>834</v>
      </c>
      <c r="L583" t="s">
        <v>835</v>
      </c>
      <c r="M583" t="s">
        <v>82</v>
      </c>
      <c r="N583" t="s">
        <v>46</v>
      </c>
      <c r="O583" t="s">
        <v>255</v>
      </c>
      <c r="P583">
        <v>10351</v>
      </c>
      <c r="Q583" t="s">
        <v>256</v>
      </c>
      <c r="R583">
        <v>20118</v>
      </c>
      <c r="S583" t="s">
        <v>1177</v>
      </c>
      <c r="T583" t="s">
        <v>201</v>
      </c>
      <c r="U583">
        <v>166</v>
      </c>
      <c r="V583" t="s">
        <v>202</v>
      </c>
      <c r="W583" t="s">
        <v>163</v>
      </c>
      <c r="X583" t="s">
        <v>203</v>
      </c>
      <c r="Y583">
        <v>165903</v>
      </c>
      <c r="Z583" t="s">
        <v>358</v>
      </c>
      <c r="AB583" t="s">
        <v>95</v>
      </c>
      <c r="AC583" t="s">
        <v>56</v>
      </c>
      <c r="AD583" t="s">
        <v>762</v>
      </c>
      <c r="AE583" s="4">
        <v>2.85</v>
      </c>
      <c r="AF583" t="s">
        <v>56</v>
      </c>
      <c r="AH583" t="s">
        <v>221</v>
      </c>
      <c r="AI583" t="s">
        <v>221</v>
      </c>
      <c r="AJ583">
        <v>0</v>
      </c>
    </row>
    <row r="584" spans="1:36" x14ac:dyDescent="0.2">
      <c r="A584">
        <v>5595</v>
      </c>
      <c r="B584" t="s">
        <v>1230</v>
      </c>
      <c r="C584" t="s">
        <v>758</v>
      </c>
      <c r="D584" t="s">
        <v>39</v>
      </c>
      <c r="E584">
        <v>63033</v>
      </c>
      <c r="F584" t="s">
        <v>843</v>
      </c>
      <c r="G584">
        <v>120413</v>
      </c>
      <c r="H584" t="s">
        <v>833</v>
      </c>
      <c r="J584" t="s">
        <v>95</v>
      </c>
      <c r="K584" t="s">
        <v>834</v>
      </c>
      <c r="L584" t="s">
        <v>835</v>
      </c>
      <c r="M584" t="s">
        <v>82</v>
      </c>
      <c r="N584" t="s">
        <v>46</v>
      </c>
      <c r="O584" t="s">
        <v>255</v>
      </c>
      <c r="P584">
        <v>10351</v>
      </c>
      <c r="Q584" t="s">
        <v>256</v>
      </c>
      <c r="R584">
        <v>20118</v>
      </c>
      <c r="S584" t="s">
        <v>1177</v>
      </c>
      <c r="T584" t="s">
        <v>201</v>
      </c>
      <c r="U584">
        <v>166</v>
      </c>
      <c r="V584" t="s">
        <v>202</v>
      </c>
      <c r="W584" t="s">
        <v>163</v>
      </c>
      <c r="X584" t="s">
        <v>203</v>
      </c>
      <c r="Y584">
        <v>105313</v>
      </c>
      <c r="Z584" t="s">
        <v>173</v>
      </c>
      <c r="AB584" t="s">
        <v>262</v>
      </c>
      <c r="AC584" t="s">
        <v>56</v>
      </c>
      <c r="AD584" t="s">
        <v>762</v>
      </c>
      <c r="AE584" s="4">
        <v>1.95</v>
      </c>
      <c r="AF584" t="s">
        <v>56</v>
      </c>
      <c r="AH584" t="s">
        <v>221</v>
      </c>
      <c r="AI584" t="s">
        <v>221</v>
      </c>
      <c r="AJ584">
        <v>0</v>
      </c>
    </row>
    <row r="585" spans="1:36" x14ac:dyDescent="0.2">
      <c r="A585">
        <v>5595</v>
      </c>
      <c r="B585" t="s">
        <v>1230</v>
      </c>
      <c r="C585" t="s">
        <v>758</v>
      </c>
      <c r="D585" t="s">
        <v>39</v>
      </c>
      <c r="E585">
        <v>63033</v>
      </c>
      <c r="F585" t="s">
        <v>843</v>
      </c>
      <c r="G585">
        <v>120413</v>
      </c>
      <c r="H585" t="s">
        <v>833</v>
      </c>
      <c r="J585" t="s">
        <v>95</v>
      </c>
      <c r="K585" t="s">
        <v>834</v>
      </c>
      <c r="L585" t="s">
        <v>835</v>
      </c>
      <c r="M585" t="s">
        <v>82</v>
      </c>
      <c r="N585" t="s">
        <v>46</v>
      </c>
      <c r="O585" t="s">
        <v>255</v>
      </c>
      <c r="P585">
        <v>10351</v>
      </c>
      <c r="Q585" t="s">
        <v>256</v>
      </c>
      <c r="R585">
        <v>20118</v>
      </c>
      <c r="S585" t="s">
        <v>1177</v>
      </c>
      <c r="T585" t="s">
        <v>201</v>
      </c>
      <c r="U585">
        <v>166</v>
      </c>
      <c r="V585" t="s">
        <v>202</v>
      </c>
      <c r="W585" t="s">
        <v>163</v>
      </c>
      <c r="X585" t="s">
        <v>203</v>
      </c>
      <c r="Y585">
        <v>124951</v>
      </c>
      <c r="Z585" t="s">
        <v>153</v>
      </c>
      <c r="AB585" t="s">
        <v>613</v>
      </c>
      <c r="AC585" t="s">
        <v>56</v>
      </c>
      <c r="AD585" t="s">
        <v>762</v>
      </c>
      <c r="AE585" s="4">
        <v>2.3730000000000002</v>
      </c>
      <c r="AF585" t="s">
        <v>56</v>
      </c>
      <c r="AH585" t="s">
        <v>221</v>
      </c>
      <c r="AI585" t="s">
        <v>221</v>
      </c>
      <c r="AJ585">
        <v>0</v>
      </c>
    </row>
    <row r="586" spans="1:36" x14ac:dyDescent="0.2">
      <c r="A586">
        <v>5595</v>
      </c>
      <c r="B586" t="s">
        <v>1230</v>
      </c>
      <c r="C586" t="s">
        <v>758</v>
      </c>
      <c r="D586" t="s">
        <v>39</v>
      </c>
      <c r="E586">
        <v>63033</v>
      </c>
      <c r="F586" t="s">
        <v>843</v>
      </c>
      <c r="G586">
        <v>120413</v>
      </c>
      <c r="H586" t="s">
        <v>833</v>
      </c>
      <c r="J586" t="s">
        <v>95</v>
      </c>
      <c r="K586" t="s">
        <v>834</v>
      </c>
      <c r="L586" t="s">
        <v>835</v>
      </c>
      <c r="M586" t="s">
        <v>82</v>
      </c>
      <c r="N586" t="s">
        <v>46</v>
      </c>
      <c r="O586" t="s">
        <v>255</v>
      </c>
      <c r="P586">
        <v>10351</v>
      </c>
      <c r="Q586" t="s">
        <v>256</v>
      </c>
      <c r="R586">
        <v>20118</v>
      </c>
      <c r="S586" t="s">
        <v>1177</v>
      </c>
      <c r="T586" t="s">
        <v>201</v>
      </c>
      <c r="U586">
        <v>166</v>
      </c>
      <c r="V586" t="s">
        <v>202</v>
      </c>
      <c r="W586" t="s">
        <v>163</v>
      </c>
      <c r="X586" t="s">
        <v>203</v>
      </c>
      <c r="Y586">
        <v>120413</v>
      </c>
      <c r="Z586" t="s">
        <v>833</v>
      </c>
      <c r="AB586" t="s">
        <v>95</v>
      </c>
      <c r="AC586" t="s">
        <v>56</v>
      </c>
      <c r="AD586" t="s">
        <v>762</v>
      </c>
      <c r="AE586" s="4">
        <v>0.41</v>
      </c>
      <c r="AF586" t="s">
        <v>56</v>
      </c>
      <c r="AH586" t="s">
        <v>221</v>
      </c>
      <c r="AI586" t="s">
        <v>221</v>
      </c>
      <c r="AJ586">
        <v>0</v>
      </c>
    </row>
    <row r="587" spans="1:36" x14ac:dyDescent="0.2">
      <c r="A587">
        <v>5595</v>
      </c>
      <c r="B587" t="s">
        <v>1230</v>
      </c>
      <c r="C587" t="s">
        <v>758</v>
      </c>
      <c r="D587" t="s">
        <v>39</v>
      </c>
      <c r="E587">
        <v>63033</v>
      </c>
      <c r="F587" t="s">
        <v>843</v>
      </c>
      <c r="G587">
        <v>120413</v>
      </c>
      <c r="H587" t="s">
        <v>833</v>
      </c>
      <c r="J587" t="s">
        <v>95</v>
      </c>
      <c r="K587" t="s">
        <v>834</v>
      </c>
      <c r="L587" t="s">
        <v>835</v>
      </c>
      <c r="M587" t="s">
        <v>82</v>
      </c>
      <c r="N587" t="s">
        <v>46</v>
      </c>
      <c r="O587" t="s">
        <v>255</v>
      </c>
      <c r="P587">
        <v>10351</v>
      </c>
      <c r="Q587" t="s">
        <v>256</v>
      </c>
      <c r="R587">
        <v>20118</v>
      </c>
      <c r="S587" t="s">
        <v>1177</v>
      </c>
      <c r="T587" t="s">
        <v>201</v>
      </c>
      <c r="U587">
        <v>166</v>
      </c>
      <c r="V587" t="s">
        <v>202</v>
      </c>
      <c r="W587" t="s">
        <v>163</v>
      </c>
      <c r="X587" t="s">
        <v>203</v>
      </c>
      <c r="Y587">
        <v>143108</v>
      </c>
      <c r="Z587" t="s">
        <v>841</v>
      </c>
      <c r="AB587" t="s">
        <v>842</v>
      </c>
      <c r="AC587" t="s">
        <v>58</v>
      </c>
      <c r="AD587" t="s">
        <v>762</v>
      </c>
      <c r="AE587" s="4">
        <v>0.95299999999999996</v>
      </c>
      <c r="AF587" t="s">
        <v>56</v>
      </c>
      <c r="AH587" t="s">
        <v>221</v>
      </c>
      <c r="AI587" t="s">
        <v>221</v>
      </c>
      <c r="AJ587">
        <v>0</v>
      </c>
    </row>
    <row r="588" spans="1:36" x14ac:dyDescent="0.2">
      <c r="A588">
        <v>5595</v>
      </c>
      <c r="B588" t="s">
        <v>1230</v>
      </c>
      <c r="C588" t="s">
        <v>758</v>
      </c>
      <c r="D588" t="s">
        <v>39</v>
      </c>
      <c r="E588">
        <v>63033</v>
      </c>
      <c r="F588" t="s">
        <v>843</v>
      </c>
      <c r="G588">
        <v>120413</v>
      </c>
      <c r="H588" t="s">
        <v>833</v>
      </c>
      <c r="J588" t="s">
        <v>95</v>
      </c>
      <c r="K588" t="s">
        <v>834</v>
      </c>
      <c r="L588" t="s">
        <v>835</v>
      </c>
      <c r="M588" t="s">
        <v>82</v>
      </c>
      <c r="N588" t="s">
        <v>46</v>
      </c>
      <c r="O588" t="s">
        <v>255</v>
      </c>
      <c r="P588">
        <v>10351</v>
      </c>
      <c r="Q588" t="s">
        <v>256</v>
      </c>
      <c r="R588">
        <v>20118</v>
      </c>
      <c r="S588" t="s">
        <v>1177</v>
      </c>
      <c r="T588" t="s">
        <v>201</v>
      </c>
      <c r="U588">
        <v>166</v>
      </c>
      <c r="V588" t="s">
        <v>202</v>
      </c>
      <c r="W588" t="s">
        <v>163</v>
      </c>
      <c r="X588" t="s">
        <v>203</v>
      </c>
      <c r="Y588">
        <v>265362</v>
      </c>
      <c r="Z588" t="s">
        <v>64</v>
      </c>
      <c r="AB588" t="s">
        <v>723</v>
      </c>
      <c r="AC588" t="s">
        <v>58</v>
      </c>
      <c r="AD588" t="s">
        <v>762</v>
      </c>
      <c r="AE588" s="4">
        <v>0.97499999999999998</v>
      </c>
      <c r="AF588" t="s">
        <v>58</v>
      </c>
      <c r="AH588" t="s">
        <v>221</v>
      </c>
      <c r="AI588" t="s">
        <v>221</v>
      </c>
      <c r="AJ588">
        <v>0</v>
      </c>
    </row>
    <row r="589" spans="1:36" x14ac:dyDescent="0.2">
      <c r="A589">
        <v>5595</v>
      </c>
      <c r="B589" t="s">
        <v>1230</v>
      </c>
      <c r="C589" t="s">
        <v>758</v>
      </c>
      <c r="D589" t="s">
        <v>39</v>
      </c>
      <c r="E589">
        <v>63033</v>
      </c>
      <c r="F589" t="s">
        <v>843</v>
      </c>
      <c r="G589">
        <v>120413</v>
      </c>
      <c r="H589" t="s">
        <v>833</v>
      </c>
      <c r="J589" t="s">
        <v>95</v>
      </c>
      <c r="K589" t="s">
        <v>834</v>
      </c>
      <c r="L589" t="s">
        <v>835</v>
      </c>
      <c r="M589" t="s">
        <v>82</v>
      </c>
      <c r="N589" t="s">
        <v>46</v>
      </c>
      <c r="O589" t="s">
        <v>255</v>
      </c>
      <c r="P589">
        <v>10351</v>
      </c>
      <c r="Q589" t="s">
        <v>256</v>
      </c>
      <c r="R589">
        <v>20118</v>
      </c>
      <c r="S589" t="s">
        <v>1177</v>
      </c>
      <c r="T589" t="s">
        <v>201</v>
      </c>
      <c r="U589">
        <v>166</v>
      </c>
      <c r="V589" t="s">
        <v>202</v>
      </c>
      <c r="W589" t="s">
        <v>163</v>
      </c>
      <c r="X589" t="s">
        <v>203</v>
      </c>
      <c r="Y589">
        <v>159706</v>
      </c>
      <c r="Z589" t="s">
        <v>605</v>
      </c>
      <c r="AB589" t="s">
        <v>829</v>
      </c>
      <c r="AC589" t="s">
        <v>58</v>
      </c>
      <c r="AD589" t="s">
        <v>762</v>
      </c>
      <c r="AE589" s="4">
        <v>1.298</v>
      </c>
      <c r="AF589" t="s">
        <v>56</v>
      </c>
      <c r="AH589" t="s">
        <v>221</v>
      </c>
      <c r="AI589" t="s">
        <v>221</v>
      </c>
      <c r="AJ589">
        <v>0</v>
      </c>
    </row>
    <row r="590" spans="1:36" x14ac:dyDescent="0.2">
      <c r="A590">
        <v>5595</v>
      </c>
      <c r="B590" t="s">
        <v>1230</v>
      </c>
      <c r="C590" t="s">
        <v>758</v>
      </c>
      <c r="D590" t="s">
        <v>39</v>
      </c>
      <c r="E590">
        <v>63033</v>
      </c>
      <c r="F590" t="s">
        <v>843</v>
      </c>
      <c r="G590">
        <v>120413</v>
      </c>
      <c r="H590" t="s">
        <v>833</v>
      </c>
      <c r="J590" t="s">
        <v>95</v>
      </c>
      <c r="K590" t="s">
        <v>834</v>
      </c>
      <c r="L590" t="s">
        <v>835</v>
      </c>
      <c r="M590" t="s">
        <v>82</v>
      </c>
      <c r="N590" t="s">
        <v>46</v>
      </c>
      <c r="O590" t="s">
        <v>255</v>
      </c>
      <c r="P590">
        <v>10351</v>
      </c>
      <c r="Q590" t="s">
        <v>256</v>
      </c>
      <c r="R590">
        <v>20118</v>
      </c>
      <c r="S590" t="s">
        <v>1177</v>
      </c>
      <c r="T590" t="s">
        <v>201</v>
      </c>
      <c r="U590">
        <v>166</v>
      </c>
      <c r="V590" t="s">
        <v>202</v>
      </c>
      <c r="W590" t="s">
        <v>163</v>
      </c>
      <c r="X590" t="s">
        <v>203</v>
      </c>
      <c r="Y590">
        <v>154572</v>
      </c>
      <c r="Z590" t="s">
        <v>415</v>
      </c>
      <c r="AB590" t="s">
        <v>428</v>
      </c>
      <c r="AC590" t="s">
        <v>56</v>
      </c>
      <c r="AD590" t="s">
        <v>762</v>
      </c>
      <c r="AE590" s="4">
        <v>1.702</v>
      </c>
      <c r="AF590" t="s">
        <v>58</v>
      </c>
      <c r="AH590" t="s">
        <v>221</v>
      </c>
      <c r="AI590" t="s">
        <v>221</v>
      </c>
      <c r="AJ590">
        <v>0</v>
      </c>
    </row>
    <row r="591" spans="1:36" x14ac:dyDescent="0.2">
      <c r="A591">
        <v>5595</v>
      </c>
      <c r="B591" t="s">
        <v>1230</v>
      </c>
      <c r="C591" t="s">
        <v>758</v>
      </c>
      <c r="D591" t="s">
        <v>39</v>
      </c>
      <c r="E591">
        <v>63033</v>
      </c>
      <c r="F591" t="s">
        <v>843</v>
      </c>
      <c r="G591">
        <v>120413</v>
      </c>
      <c r="H591" t="s">
        <v>833</v>
      </c>
      <c r="J591" t="s">
        <v>95</v>
      </c>
      <c r="K591" t="s">
        <v>834</v>
      </c>
      <c r="L591" t="s">
        <v>835</v>
      </c>
      <c r="M591" t="s">
        <v>82</v>
      </c>
      <c r="N591" t="s">
        <v>46</v>
      </c>
      <c r="O591" t="s">
        <v>255</v>
      </c>
      <c r="P591">
        <v>10351</v>
      </c>
      <c r="Q591" t="s">
        <v>256</v>
      </c>
      <c r="R591">
        <v>20118</v>
      </c>
      <c r="S591" t="s">
        <v>1177</v>
      </c>
      <c r="T591" t="s">
        <v>201</v>
      </c>
      <c r="U591">
        <v>166</v>
      </c>
      <c r="V591" t="s">
        <v>202</v>
      </c>
      <c r="W591" t="s">
        <v>163</v>
      </c>
      <c r="X591" t="s">
        <v>203</v>
      </c>
      <c r="Y591">
        <v>108257</v>
      </c>
      <c r="Z591" t="s">
        <v>59</v>
      </c>
      <c r="AB591" t="s">
        <v>430</v>
      </c>
      <c r="AC591" t="s">
        <v>56</v>
      </c>
      <c r="AD591" t="s">
        <v>762</v>
      </c>
      <c r="AE591" s="4">
        <v>2.33</v>
      </c>
      <c r="AF591" t="s">
        <v>58</v>
      </c>
      <c r="AH591" t="s">
        <v>221</v>
      </c>
      <c r="AI591" t="s">
        <v>221</v>
      </c>
      <c r="AJ591">
        <v>0</v>
      </c>
    </row>
    <row r="592" spans="1:36" x14ac:dyDescent="0.2">
      <c r="A592">
        <v>5593</v>
      </c>
      <c r="B592" t="s">
        <v>249</v>
      </c>
      <c r="C592" t="s">
        <v>250</v>
      </c>
      <c r="D592" t="s">
        <v>39</v>
      </c>
      <c r="E592">
        <v>62741</v>
      </c>
      <c r="F592" t="s">
        <v>419</v>
      </c>
      <c r="G592">
        <v>135662</v>
      </c>
      <c r="H592" t="s">
        <v>420</v>
      </c>
      <c r="J592" t="s">
        <v>421</v>
      </c>
      <c r="K592" t="s">
        <v>422</v>
      </c>
      <c r="L592" t="s">
        <v>423</v>
      </c>
      <c r="M592" t="s">
        <v>110</v>
      </c>
      <c r="N592" t="s">
        <v>46</v>
      </c>
      <c r="P592">
        <v>10351</v>
      </c>
      <c r="Q592" t="s">
        <v>256</v>
      </c>
      <c r="R592">
        <v>20118</v>
      </c>
      <c r="S592" t="s">
        <v>1177</v>
      </c>
      <c r="T592" t="s">
        <v>201</v>
      </c>
      <c r="U592">
        <v>166</v>
      </c>
      <c r="V592" t="s">
        <v>202</v>
      </c>
      <c r="W592" t="s">
        <v>163</v>
      </c>
      <c r="X592" t="s">
        <v>203</v>
      </c>
      <c r="Y592">
        <v>100867</v>
      </c>
      <c r="Z592" t="s">
        <v>424</v>
      </c>
      <c r="AA592" t="s">
        <v>137</v>
      </c>
      <c r="AB592" t="s">
        <v>425</v>
      </c>
      <c r="AC592" t="s">
        <v>56</v>
      </c>
      <c r="AD592" t="s">
        <v>257</v>
      </c>
      <c r="AE592" s="4">
        <v>1.5669999999999999</v>
      </c>
      <c r="AF592" t="s">
        <v>56</v>
      </c>
      <c r="AJ592">
        <v>0</v>
      </c>
    </row>
    <row r="593" spans="1:36" x14ac:dyDescent="0.2">
      <c r="A593">
        <v>5593</v>
      </c>
      <c r="B593" t="s">
        <v>249</v>
      </c>
      <c r="C593" t="s">
        <v>250</v>
      </c>
      <c r="D593" t="s">
        <v>39</v>
      </c>
      <c r="E593">
        <v>62741</v>
      </c>
      <c r="F593" t="s">
        <v>419</v>
      </c>
      <c r="G593">
        <v>135662</v>
      </c>
      <c r="H593" t="s">
        <v>420</v>
      </c>
      <c r="J593" t="s">
        <v>421</v>
      </c>
      <c r="K593" t="s">
        <v>422</v>
      </c>
      <c r="L593" t="s">
        <v>423</v>
      </c>
      <c r="M593" t="s">
        <v>110</v>
      </c>
      <c r="N593" t="s">
        <v>46</v>
      </c>
      <c r="P593">
        <v>10351</v>
      </c>
      <c r="Q593" t="s">
        <v>256</v>
      </c>
      <c r="R593">
        <v>20118</v>
      </c>
      <c r="S593" t="s">
        <v>1177</v>
      </c>
      <c r="T593" t="s">
        <v>201</v>
      </c>
      <c r="U593">
        <v>166</v>
      </c>
      <c r="V593" t="s">
        <v>202</v>
      </c>
      <c r="W593" t="s">
        <v>163</v>
      </c>
      <c r="X593" t="s">
        <v>203</v>
      </c>
      <c r="Y593">
        <v>106434</v>
      </c>
      <c r="Z593" t="s">
        <v>426</v>
      </c>
      <c r="AA593" t="s">
        <v>54</v>
      </c>
      <c r="AB593" t="s">
        <v>427</v>
      </c>
      <c r="AC593" t="s">
        <v>56</v>
      </c>
      <c r="AD593" t="s">
        <v>257</v>
      </c>
      <c r="AE593" s="4">
        <v>0.84199999999999997</v>
      </c>
      <c r="AF593" t="s">
        <v>56</v>
      </c>
      <c r="AJ593">
        <v>0</v>
      </c>
    </row>
    <row r="594" spans="1:36" x14ac:dyDescent="0.2">
      <c r="A594">
        <v>5593</v>
      </c>
      <c r="B594" t="s">
        <v>249</v>
      </c>
      <c r="C594" t="s">
        <v>250</v>
      </c>
      <c r="D594" t="s">
        <v>39</v>
      </c>
      <c r="E594">
        <v>62741</v>
      </c>
      <c r="F594" t="s">
        <v>419</v>
      </c>
      <c r="G594">
        <v>135662</v>
      </c>
      <c r="H594" t="s">
        <v>420</v>
      </c>
      <c r="J594" t="s">
        <v>421</v>
      </c>
      <c r="K594" t="s">
        <v>422</v>
      </c>
      <c r="L594" t="s">
        <v>423</v>
      </c>
      <c r="M594" t="s">
        <v>110</v>
      </c>
      <c r="N594" t="s">
        <v>46</v>
      </c>
      <c r="P594">
        <v>10351</v>
      </c>
      <c r="Q594" t="s">
        <v>256</v>
      </c>
      <c r="R594">
        <v>20118</v>
      </c>
      <c r="S594" t="s">
        <v>1177</v>
      </c>
      <c r="T594" t="s">
        <v>201</v>
      </c>
      <c r="U594">
        <v>166</v>
      </c>
      <c r="V594" t="s">
        <v>202</v>
      </c>
      <c r="W594" t="s">
        <v>163</v>
      </c>
      <c r="X594" t="s">
        <v>203</v>
      </c>
      <c r="Y594">
        <v>154572</v>
      </c>
      <c r="Z594" t="s">
        <v>415</v>
      </c>
      <c r="AB594" t="s">
        <v>428</v>
      </c>
      <c r="AC594" t="s">
        <v>56</v>
      </c>
      <c r="AD594" t="s">
        <v>257</v>
      </c>
      <c r="AE594" s="4">
        <v>0.58899999999999997</v>
      </c>
      <c r="AF594" t="s">
        <v>56</v>
      </c>
      <c r="AJ594">
        <v>0</v>
      </c>
    </row>
    <row r="595" spans="1:36" x14ac:dyDescent="0.2">
      <c r="A595">
        <v>5593</v>
      </c>
      <c r="B595" t="s">
        <v>249</v>
      </c>
      <c r="C595" t="s">
        <v>250</v>
      </c>
      <c r="D595" t="s">
        <v>39</v>
      </c>
      <c r="E595">
        <v>62741</v>
      </c>
      <c r="F595" t="s">
        <v>419</v>
      </c>
      <c r="G595">
        <v>135662</v>
      </c>
      <c r="H595" t="s">
        <v>420</v>
      </c>
      <c r="J595" t="s">
        <v>421</v>
      </c>
      <c r="K595" t="s">
        <v>422</v>
      </c>
      <c r="L595" t="s">
        <v>423</v>
      </c>
      <c r="M595" t="s">
        <v>110</v>
      </c>
      <c r="N595" t="s">
        <v>46</v>
      </c>
      <c r="P595">
        <v>10351</v>
      </c>
      <c r="Q595" t="s">
        <v>256</v>
      </c>
      <c r="R595">
        <v>20118</v>
      </c>
      <c r="S595" t="s">
        <v>1177</v>
      </c>
      <c r="T595" t="s">
        <v>201</v>
      </c>
      <c r="U595">
        <v>166</v>
      </c>
      <c r="V595" t="s">
        <v>202</v>
      </c>
      <c r="W595" t="s">
        <v>163</v>
      </c>
      <c r="X595" t="s">
        <v>203</v>
      </c>
      <c r="Y595">
        <v>202799</v>
      </c>
      <c r="Z595" t="s">
        <v>307</v>
      </c>
      <c r="AA595" t="s">
        <v>66</v>
      </c>
      <c r="AB595" t="s">
        <v>429</v>
      </c>
      <c r="AC595" t="s">
        <v>56</v>
      </c>
      <c r="AD595" t="s">
        <v>257</v>
      </c>
      <c r="AE595" s="4">
        <v>0.47699999999999998</v>
      </c>
      <c r="AF595" t="s">
        <v>56</v>
      </c>
      <c r="AJ595">
        <v>0</v>
      </c>
    </row>
    <row r="596" spans="1:36" x14ac:dyDescent="0.2">
      <c r="A596">
        <v>5593</v>
      </c>
      <c r="B596" t="s">
        <v>249</v>
      </c>
      <c r="C596" t="s">
        <v>250</v>
      </c>
      <c r="D596" t="s">
        <v>39</v>
      </c>
      <c r="E596">
        <v>62741</v>
      </c>
      <c r="F596" t="s">
        <v>419</v>
      </c>
      <c r="G596">
        <v>135662</v>
      </c>
      <c r="H596" t="s">
        <v>420</v>
      </c>
      <c r="J596" t="s">
        <v>421</v>
      </c>
      <c r="K596" t="s">
        <v>422</v>
      </c>
      <c r="L596" t="s">
        <v>423</v>
      </c>
      <c r="M596" t="s">
        <v>110</v>
      </c>
      <c r="N596" t="s">
        <v>46</v>
      </c>
      <c r="P596">
        <v>10351</v>
      </c>
      <c r="Q596" t="s">
        <v>256</v>
      </c>
      <c r="R596">
        <v>20118</v>
      </c>
      <c r="S596" t="s">
        <v>1177</v>
      </c>
      <c r="T596" t="s">
        <v>201</v>
      </c>
      <c r="U596">
        <v>166</v>
      </c>
      <c r="V596" t="s">
        <v>202</v>
      </c>
      <c r="W596" t="s">
        <v>163</v>
      </c>
      <c r="X596" t="s">
        <v>203</v>
      </c>
      <c r="Y596">
        <v>108257</v>
      </c>
      <c r="Z596" t="s">
        <v>59</v>
      </c>
      <c r="AB596" t="s">
        <v>430</v>
      </c>
      <c r="AC596" t="s">
        <v>56</v>
      </c>
      <c r="AD596" t="s">
        <v>257</v>
      </c>
      <c r="AF596" t="s">
        <v>56</v>
      </c>
      <c r="AJ596">
        <v>0</v>
      </c>
    </row>
    <row r="597" spans="1:36" x14ac:dyDescent="0.2">
      <c r="A597">
        <v>5593</v>
      </c>
      <c r="B597" t="s">
        <v>249</v>
      </c>
      <c r="C597" t="s">
        <v>250</v>
      </c>
      <c r="D597" t="s">
        <v>39</v>
      </c>
      <c r="E597">
        <v>62741</v>
      </c>
      <c r="F597" t="s">
        <v>419</v>
      </c>
      <c r="G597">
        <v>135662</v>
      </c>
      <c r="H597" t="s">
        <v>420</v>
      </c>
      <c r="J597" t="s">
        <v>421</v>
      </c>
      <c r="K597" t="s">
        <v>422</v>
      </c>
      <c r="L597" t="s">
        <v>423</v>
      </c>
      <c r="M597" t="s">
        <v>110</v>
      </c>
      <c r="N597" t="s">
        <v>46</v>
      </c>
      <c r="P597">
        <v>10351</v>
      </c>
      <c r="Q597" t="s">
        <v>256</v>
      </c>
      <c r="R597">
        <v>20118</v>
      </c>
      <c r="S597" t="s">
        <v>1177</v>
      </c>
      <c r="T597" t="s">
        <v>201</v>
      </c>
      <c r="U597">
        <v>166</v>
      </c>
      <c r="V597" t="s">
        <v>202</v>
      </c>
      <c r="W597" t="s">
        <v>163</v>
      </c>
      <c r="X597" t="s">
        <v>203</v>
      </c>
      <c r="Y597">
        <v>113200</v>
      </c>
      <c r="Z597" t="s">
        <v>247</v>
      </c>
      <c r="AB597" t="s">
        <v>259</v>
      </c>
      <c r="AC597" t="s">
        <v>56</v>
      </c>
      <c r="AD597" t="s">
        <v>257</v>
      </c>
      <c r="AE597" s="4">
        <v>0.92500000000000004</v>
      </c>
      <c r="AF597" t="s">
        <v>56</v>
      </c>
      <c r="AJ597">
        <v>0</v>
      </c>
    </row>
    <row r="598" spans="1:36" x14ac:dyDescent="0.2">
      <c r="A598">
        <v>5593</v>
      </c>
      <c r="B598" t="s">
        <v>249</v>
      </c>
      <c r="C598" t="s">
        <v>250</v>
      </c>
      <c r="D598" t="s">
        <v>39</v>
      </c>
      <c r="E598">
        <v>62741</v>
      </c>
      <c r="F598" t="s">
        <v>419</v>
      </c>
      <c r="G598">
        <v>135662</v>
      </c>
      <c r="H598" t="s">
        <v>420</v>
      </c>
      <c r="J598" t="s">
        <v>421</v>
      </c>
      <c r="K598" t="s">
        <v>422</v>
      </c>
      <c r="L598" t="s">
        <v>423</v>
      </c>
      <c r="M598" t="s">
        <v>110</v>
      </c>
      <c r="N598" t="s">
        <v>46</v>
      </c>
      <c r="P598">
        <v>10351</v>
      </c>
      <c r="Q598" t="s">
        <v>256</v>
      </c>
      <c r="R598">
        <v>20118</v>
      </c>
      <c r="S598" t="s">
        <v>1177</v>
      </c>
      <c r="T598" t="s">
        <v>201</v>
      </c>
      <c r="U598">
        <v>166</v>
      </c>
      <c r="V598" t="s">
        <v>202</v>
      </c>
      <c r="W598" t="s">
        <v>163</v>
      </c>
      <c r="X598" t="s">
        <v>203</v>
      </c>
      <c r="Y598">
        <v>106540</v>
      </c>
      <c r="Z598" t="s">
        <v>260</v>
      </c>
      <c r="AA598" t="s">
        <v>54</v>
      </c>
      <c r="AB598" t="s">
        <v>261</v>
      </c>
      <c r="AC598" t="s">
        <v>56</v>
      </c>
      <c r="AD598" t="s">
        <v>257</v>
      </c>
      <c r="AE598" s="4">
        <v>0.52400000000000002</v>
      </c>
      <c r="AF598" t="s">
        <v>56</v>
      </c>
      <c r="AJ598">
        <v>0</v>
      </c>
    </row>
    <row r="599" spans="1:36" x14ac:dyDescent="0.2">
      <c r="A599">
        <v>5593</v>
      </c>
      <c r="B599" t="s">
        <v>249</v>
      </c>
      <c r="C599" t="s">
        <v>250</v>
      </c>
      <c r="D599" t="s">
        <v>39</v>
      </c>
      <c r="E599">
        <v>62741</v>
      </c>
      <c r="F599" t="s">
        <v>419</v>
      </c>
      <c r="G599">
        <v>135662</v>
      </c>
      <c r="H599" t="s">
        <v>420</v>
      </c>
      <c r="J599" t="s">
        <v>421</v>
      </c>
      <c r="K599" t="s">
        <v>422</v>
      </c>
      <c r="L599" t="s">
        <v>423</v>
      </c>
      <c r="M599" t="s">
        <v>110</v>
      </c>
      <c r="N599" t="s">
        <v>46</v>
      </c>
      <c r="P599">
        <v>10351</v>
      </c>
      <c r="Q599" t="s">
        <v>256</v>
      </c>
      <c r="R599">
        <v>20118</v>
      </c>
      <c r="S599" t="s">
        <v>1177</v>
      </c>
      <c r="T599" t="s">
        <v>201</v>
      </c>
      <c r="U599">
        <v>166</v>
      </c>
      <c r="V599" t="s">
        <v>202</v>
      </c>
      <c r="W599" t="s">
        <v>163</v>
      </c>
      <c r="X599" t="s">
        <v>203</v>
      </c>
      <c r="Y599">
        <v>105313</v>
      </c>
      <c r="Z599" t="s">
        <v>173</v>
      </c>
      <c r="AB599" t="s">
        <v>262</v>
      </c>
      <c r="AC599" t="s">
        <v>58</v>
      </c>
      <c r="AD599" t="s">
        <v>257</v>
      </c>
      <c r="AE599" s="4">
        <v>0.57099999999999995</v>
      </c>
      <c r="AF599" t="s">
        <v>58</v>
      </c>
      <c r="AJ599">
        <v>0</v>
      </c>
    </row>
    <row r="600" spans="1:36" x14ac:dyDescent="0.2">
      <c r="A600">
        <v>5594</v>
      </c>
      <c r="B600" t="s">
        <v>547</v>
      </c>
      <c r="C600" t="s">
        <v>548</v>
      </c>
      <c r="D600" t="s">
        <v>39</v>
      </c>
      <c r="E600">
        <v>62806</v>
      </c>
      <c r="F600" t="s">
        <v>612</v>
      </c>
      <c r="G600">
        <v>124951</v>
      </c>
      <c r="H600" t="s">
        <v>153</v>
      </c>
      <c r="J600" t="s">
        <v>613</v>
      </c>
      <c r="K600" t="s">
        <v>614</v>
      </c>
      <c r="L600" t="s">
        <v>615</v>
      </c>
      <c r="M600" t="s">
        <v>45</v>
      </c>
      <c r="N600" t="s">
        <v>46</v>
      </c>
      <c r="P600">
        <v>10351</v>
      </c>
      <c r="Q600" t="s">
        <v>256</v>
      </c>
      <c r="R600">
        <v>20118</v>
      </c>
      <c r="S600" t="s">
        <v>1177</v>
      </c>
      <c r="T600" t="s">
        <v>201</v>
      </c>
      <c r="U600">
        <v>166</v>
      </c>
      <c r="V600" t="s">
        <v>202</v>
      </c>
      <c r="W600" t="s">
        <v>163</v>
      </c>
      <c r="X600" t="s">
        <v>203</v>
      </c>
      <c r="Y600">
        <v>124951</v>
      </c>
      <c r="Z600" t="s">
        <v>153</v>
      </c>
      <c r="AB600" t="s">
        <v>613</v>
      </c>
      <c r="AC600" t="s">
        <v>56</v>
      </c>
      <c r="AD600" t="s">
        <v>257</v>
      </c>
      <c r="AE600" s="4">
        <v>0.76500000000000001</v>
      </c>
      <c r="AF600" t="s">
        <v>56</v>
      </c>
      <c r="AI600" t="s">
        <v>591</v>
      </c>
      <c r="AJ600">
        <v>0</v>
      </c>
    </row>
    <row r="601" spans="1:36" x14ac:dyDescent="0.2">
      <c r="A601">
        <v>5594</v>
      </c>
      <c r="B601" t="s">
        <v>547</v>
      </c>
      <c r="C601" t="s">
        <v>548</v>
      </c>
      <c r="D601" t="s">
        <v>39</v>
      </c>
      <c r="E601">
        <v>62806</v>
      </c>
      <c r="F601" t="s">
        <v>612</v>
      </c>
      <c r="G601">
        <v>124951</v>
      </c>
      <c r="H601" t="s">
        <v>153</v>
      </c>
      <c r="J601" t="s">
        <v>613</v>
      </c>
      <c r="K601" t="s">
        <v>614</v>
      </c>
      <c r="L601" t="s">
        <v>615</v>
      </c>
      <c r="M601" t="s">
        <v>45</v>
      </c>
      <c r="N601" t="s">
        <v>46</v>
      </c>
      <c r="P601">
        <v>10351</v>
      </c>
      <c r="Q601" t="s">
        <v>256</v>
      </c>
      <c r="R601">
        <v>20118</v>
      </c>
      <c r="S601" t="s">
        <v>1177</v>
      </c>
      <c r="T601" t="s">
        <v>201</v>
      </c>
      <c r="U601">
        <v>166</v>
      </c>
      <c r="V601" t="s">
        <v>202</v>
      </c>
      <c r="W601" t="s">
        <v>163</v>
      </c>
      <c r="X601" t="s">
        <v>203</v>
      </c>
      <c r="Y601">
        <v>216611</v>
      </c>
      <c r="Z601" t="s">
        <v>204</v>
      </c>
      <c r="AB601" t="s">
        <v>205</v>
      </c>
      <c r="AC601" t="s">
        <v>56</v>
      </c>
      <c r="AD601" t="s">
        <v>257</v>
      </c>
      <c r="AE601" s="4">
        <v>0.52900000000000003</v>
      </c>
      <c r="AF601" t="s">
        <v>56</v>
      </c>
      <c r="AI601" t="s">
        <v>591</v>
      </c>
      <c r="AJ601">
        <v>0</v>
      </c>
    </row>
    <row r="602" spans="1:36" x14ac:dyDescent="0.2">
      <c r="A602">
        <v>5594</v>
      </c>
      <c r="B602" t="s">
        <v>547</v>
      </c>
      <c r="C602" t="s">
        <v>548</v>
      </c>
      <c r="D602" t="s">
        <v>39</v>
      </c>
      <c r="E602">
        <v>62806</v>
      </c>
      <c r="F602" t="s">
        <v>612</v>
      </c>
      <c r="G602">
        <v>124951</v>
      </c>
      <c r="H602" t="s">
        <v>153</v>
      </c>
      <c r="J602" t="s">
        <v>613</v>
      </c>
      <c r="K602" t="s">
        <v>614</v>
      </c>
      <c r="L602" t="s">
        <v>615</v>
      </c>
      <c r="M602" t="s">
        <v>45</v>
      </c>
      <c r="N602" t="s">
        <v>46</v>
      </c>
      <c r="P602">
        <v>10351</v>
      </c>
      <c r="Q602" t="s">
        <v>256</v>
      </c>
      <c r="R602">
        <v>20118</v>
      </c>
      <c r="S602" t="s">
        <v>1177</v>
      </c>
      <c r="T602" t="s">
        <v>201</v>
      </c>
      <c r="U602">
        <v>166</v>
      </c>
      <c r="V602" t="s">
        <v>202</v>
      </c>
      <c r="W602" t="s">
        <v>163</v>
      </c>
      <c r="X602" t="s">
        <v>203</v>
      </c>
      <c r="Y602">
        <v>138962</v>
      </c>
      <c r="Z602" t="s">
        <v>173</v>
      </c>
      <c r="AB602" t="s">
        <v>616</v>
      </c>
      <c r="AC602" t="s">
        <v>56</v>
      </c>
      <c r="AD602" t="s">
        <v>257</v>
      </c>
      <c r="AE602" s="4">
        <v>0.34799999999999998</v>
      </c>
      <c r="AF602" t="s">
        <v>56</v>
      </c>
      <c r="AI602" t="s">
        <v>591</v>
      </c>
      <c r="AJ602">
        <v>0</v>
      </c>
    </row>
    <row r="603" spans="1:36" x14ac:dyDescent="0.2">
      <c r="A603">
        <v>5594</v>
      </c>
      <c r="B603" t="s">
        <v>547</v>
      </c>
      <c r="C603" t="s">
        <v>548</v>
      </c>
      <c r="D603" t="s">
        <v>39</v>
      </c>
      <c r="E603">
        <v>62806</v>
      </c>
      <c r="F603" t="s">
        <v>612</v>
      </c>
      <c r="G603">
        <v>124951</v>
      </c>
      <c r="H603" t="s">
        <v>153</v>
      </c>
      <c r="J603" t="s">
        <v>613</v>
      </c>
      <c r="K603" t="s">
        <v>614</v>
      </c>
      <c r="L603" t="s">
        <v>615</v>
      </c>
      <c r="M603" t="s">
        <v>45</v>
      </c>
      <c r="N603" t="s">
        <v>46</v>
      </c>
      <c r="P603">
        <v>10351</v>
      </c>
      <c r="Q603" t="s">
        <v>256</v>
      </c>
      <c r="R603">
        <v>20118</v>
      </c>
      <c r="S603" t="s">
        <v>1177</v>
      </c>
      <c r="T603" t="s">
        <v>201</v>
      </c>
      <c r="U603">
        <v>166</v>
      </c>
      <c r="V603" t="s">
        <v>202</v>
      </c>
      <c r="W603" t="s">
        <v>163</v>
      </c>
      <c r="X603" t="s">
        <v>203</v>
      </c>
      <c r="Y603">
        <v>183531</v>
      </c>
      <c r="Z603" t="s">
        <v>59</v>
      </c>
      <c r="AB603" t="s">
        <v>95</v>
      </c>
      <c r="AC603" t="s">
        <v>56</v>
      </c>
      <c r="AD603" t="s">
        <v>257</v>
      </c>
      <c r="AE603" s="4">
        <v>0.34200000000000003</v>
      </c>
      <c r="AF603" t="s">
        <v>56</v>
      </c>
      <c r="AI603" t="s">
        <v>591</v>
      </c>
      <c r="AJ603">
        <v>0</v>
      </c>
    </row>
    <row r="604" spans="1:36" x14ac:dyDescent="0.2">
      <c r="A604">
        <v>5594</v>
      </c>
      <c r="B604" t="s">
        <v>547</v>
      </c>
      <c r="C604" t="s">
        <v>548</v>
      </c>
      <c r="D604" t="s">
        <v>39</v>
      </c>
      <c r="E604">
        <v>62806</v>
      </c>
      <c r="F604" t="s">
        <v>612</v>
      </c>
      <c r="G604">
        <v>124951</v>
      </c>
      <c r="H604" t="s">
        <v>153</v>
      </c>
      <c r="J604" t="s">
        <v>613</v>
      </c>
      <c r="K604" t="s">
        <v>614</v>
      </c>
      <c r="L604" t="s">
        <v>615</v>
      </c>
      <c r="M604" t="s">
        <v>45</v>
      </c>
      <c r="N604" t="s">
        <v>46</v>
      </c>
      <c r="P604">
        <v>10351</v>
      </c>
      <c r="Q604" t="s">
        <v>256</v>
      </c>
      <c r="R604">
        <v>20118</v>
      </c>
      <c r="S604" t="s">
        <v>1177</v>
      </c>
      <c r="T604" t="s">
        <v>201</v>
      </c>
      <c r="U604">
        <v>166</v>
      </c>
      <c r="V604" t="s">
        <v>202</v>
      </c>
      <c r="W604" t="s">
        <v>163</v>
      </c>
      <c r="X604" t="s">
        <v>203</v>
      </c>
      <c r="Y604">
        <v>168068</v>
      </c>
      <c r="Z604" t="s">
        <v>267</v>
      </c>
      <c r="AA604" t="s">
        <v>150</v>
      </c>
      <c r="AB604" t="s">
        <v>268</v>
      </c>
      <c r="AC604" t="s">
        <v>56</v>
      </c>
      <c r="AD604" t="s">
        <v>257</v>
      </c>
      <c r="AE604" s="4">
        <v>0.41499999999999998</v>
      </c>
      <c r="AF604" t="s">
        <v>56</v>
      </c>
      <c r="AI604" t="s">
        <v>591</v>
      </c>
      <c r="AJ604">
        <v>0</v>
      </c>
    </row>
    <row r="605" spans="1:36" x14ac:dyDescent="0.2">
      <c r="A605">
        <v>5594</v>
      </c>
      <c r="B605" t="s">
        <v>547</v>
      </c>
      <c r="C605" t="s">
        <v>548</v>
      </c>
      <c r="D605" t="s">
        <v>39</v>
      </c>
      <c r="E605">
        <v>62806</v>
      </c>
      <c r="F605" t="s">
        <v>612</v>
      </c>
      <c r="G605">
        <v>124951</v>
      </c>
      <c r="H605" t="s">
        <v>153</v>
      </c>
      <c r="J605" t="s">
        <v>613</v>
      </c>
      <c r="K605" t="s">
        <v>614</v>
      </c>
      <c r="L605" t="s">
        <v>615</v>
      </c>
      <c r="M605" t="s">
        <v>45</v>
      </c>
      <c r="N605" t="s">
        <v>46</v>
      </c>
      <c r="P605">
        <v>10351</v>
      </c>
      <c r="Q605" t="s">
        <v>256</v>
      </c>
      <c r="R605">
        <v>20118</v>
      </c>
      <c r="S605" t="s">
        <v>1177</v>
      </c>
      <c r="T605" t="s">
        <v>201</v>
      </c>
      <c r="U605">
        <v>166</v>
      </c>
      <c r="V605" t="s">
        <v>202</v>
      </c>
      <c r="W605" t="s">
        <v>163</v>
      </c>
      <c r="X605" t="s">
        <v>203</v>
      </c>
      <c r="Y605">
        <v>165903</v>
      </c>
      <c r="Z605" t="s">
        <v>358</v>
      </c>
      <c r="AB605" t="s">
        <v>95</v>
      </c>
      <c r="AC605" t="s">
        <v>56</v>
      </c>
      <c r="AD605" t="s">
        <v>257</v>
      </c>
      <c r="AE605" s="4">
        <v>0.48799999999999999</v>
      </c>
      <c r="AF605" t="s">
        <v>58</v>
      </c>
      <c r="AI605" t="s">
        <v>591</v>
      </c>
      <c r="AJ605">
        <v>0</v>
      </c>
    </row>
    <row r="606" spans="1:36" x14ac:dyDescent="0.2">
      <c r="A606">
        <v>5594</v>
      </c>
      <c r="B606" t="s">
        <v>547</v>
      </c>
      <c r="C606" t="s">
        <v>548</v>
      </c>
      <c r="D606" t="s">
        <v>39</v>
      </c>
      <c r="E606">
        <v>62806</v>
      </c>
      <c r="F606" t="s">
        <v>612</v>
      </c>
      <c r="G606">
        <v>124951</v>
      </c>
      <c r="H606" t="s">
        <v>153</v>
      </c>
      <c r="J606" t="s">
        <v>613</v>
      </c>
      <c r="K606" t="s">
        <v>614</v>
      </c>
      <c r="L606" t="s">
        <v>615</v>
      </c>
      <c r="M606" t="s">
        <v>45</v>
      </c>
      <c r="N606" t="s">
        <v>46</v>
      </c>
      <c r="P606">
        <v>10351</v>
      </c>
      <c r="Q606" t="s">
        <v>256</v>
      </c>
      <c r="R606">
        <v>20118</v>
      </c>
      <c r="S606" t="s">
        <v>1177</v>
      </c>
      <c r="T606" t="s">
        <v>201</v>
      </c>
      <c r="U606">
        <v>166</v>
      </c>
      <c r="V606" t="s">
        <v>202</v>
      </c>
      <c r="W606" t="s">
        <v>163</v>
      </c>
      <c r="X606" t="s">
        <v>203</v>
      </c>
      <c r="Y606">
        <v>133449</v>
      </c>
      <c r="Z606" t="s">
        <v>617</v>
      </c>
      <c r="AB606" t="s">
        <v>618</v>
      </c>
      <c r="AC606" t="s">
        <v>56</v>
      </c>
      <c r="AD606" t="s">
        <v>257</v>
      </c>
      <c r="AE606" s="4">
        <v>0.29899999999999999</v>
      </c>
      <c r="AF606" t="s">
        <v>58</v>
      </c>
      <c r="AI606" t="s">
        <v>591</v>
      </c>
      <c r="AJ606">
        <v>0</v>
      </c>
    </row>
    <row r="607" spans="1:36" x14ac:dyDescent="0.2">
      <c r="A607">
        <v>5596</v>
      </c>
      <c r="B607" t="s">
        <v>851</v>
      </c>
      <c r="C607" t="s">
        <v>852</v>
      </c>
      <c r="D607" t="s">
        <v>39</v>
      </c>
      <c r="E607">
        <v>62828</v>
      </c>
      <c r="F607" t="s">
        <v>853</v>
      </c>
      <c r="G607">
        <v>165903</v>
      </c>
      <c r="H607" t="s">
        <v>358</v>
      </c>
      <c r="J607" t="s">
        <v>95</v>
      </c>
      <c r="K607" t="s">
        <v>854</v>
      </c>
      <c r="L607" t="s">
        <v>835</v>
      </c>
      <c r="M607" t="s">
        <v>110</v>
      </c>
      <c r="N607" t="s">
        <v>46</v>
      </c>
      <c r="O607" t="s">
        <v>255</v>
      </c>
      <c r="P607">
        <v>10351</v>
      </c>
      <c r="Q607" t="s">
        <v>256</v>
      </c>
      <c r="R607">
        <v>20118</v>
      </c>
      <c r="S607" t="s">
        <v>1177</v>
      </c>
      <c r="T607" t="s">
        <v>201</v>
      </c>
      <c r="U607">
        <v>166</v>
      </c>
      <c r="V607" t="s">
        <v>202</v>
      </c>
      <c r="W607" t="s">
        <v>163</v>
      </c>
      <c r="X607" t="s">
        <v>203</v>
      </c>
      <c r="Y607">
        <v>165903</v>
      </c>
      <c r="Z607" t="s">
        <v>358</v>
      </c>
      <c r="AB607" t="s">
        <v>95</v>
      </c>
      <c r="AC607" t="s">
        <v>56</v>
      </c>
      <c r="AD607" t="s">
        <v>855</v>
      </c>
      <c r="AE607" s="4">
        <v>6.875</v>
      </c>
      <c r="AF607" t="s">
        <v>56</v>
      </c>
      <c r="AH607" t="s">
        <v>221</v>
      </c>
      <c r="AI607" t="s">
        <v>591</v>
      </c>
      <c r="AJ607">
        <v>0</v>
      </c>
    </row>
    <row r="608" spans="1:36" x14ac:dyDescent="0.2">
      <c r="A608">
        <v>5596</v>
      </c>
      <c r="B608" t="s">
        <v>851</v>
      </c>
      <c r="C608" t="s">
        <v>852</v>
      </c>
      <c r="D608" t="s">
        <v>39</v>
      </c>
      <c r="E608">
        <v>62828</v>
      </c>
      <c r="F608" t="s">
        <v>853</v>
      </c>
      <c r="G608">
        <v>165903</v>
      </c>
      <c r="H608" t="s">
        <v>358</v>
      </c>
      <c r="J608" t="s">
        <v>95</v>
      </c>
      <c r="K608" t="s">
        <v>854</v>
      </c>
      <c r="L608" t="s">
        <v>835</v>
      </c>
      <c r="M608" t="s">
        <v>110</v>
      </c>
      <c r="N608" t="s">
        <v>46</v>
      </c>
      <c r="O608" t="s">
        <v>255</v>
      </c>
      <c r="P608">
        <v>10351</v>
      </c>
      <c r="Q608" t="s">
        <v>256</v>
      </c>
      <c r="R608">
        <v>20118</v>
      </c>
      <c r="S608" t="s">
        <v>1177</v>
      </c>
      <c r="T608" t="s">
        <v>201</v>
      </c>
      <c r="U608">
        <v>166</v>
      </c>
      <c r="V608" t="s">
        <v>202</v>
      </c>
      <c r="W608" t="s">
        <v>163</v>
      </c>
      <c r="X608" t="s">
        <v>203</v>
      </c>
      <c r="Y608">
        <v>105313</v>
      </c>
      <c r="Z608" t="s">
        <v>173</v>
      </c>
      <c r="AB608" t="s">
        <v>262</v>
      </c>
      <c r="AC608" t="s">
        <v>56</v>
      </c>
      <c r="AD608" t="s">
        <v>855</v>
      </c>
      <c r="AE608" s="4">
        <v>4.726</v>
      </c>
      <c r="AF608" t="s">
        <v>56</v>
      </c>
      <c r="AH608" t="s">
        <v>221</v>
      </c>
      <c r="AI608" t="s">
        <v>591</v>
      </c>
      <c r="AJ608">
        <v>0</v>
      </c>
    </row>
    <row r="609" spans="1:36" x14ac:dyDescent="0.2">
      <c r="A609">
        <v>5596</v>
      </c>
      <c r="B609" t="s">
        <v>851</v>
      </c>
      <c r="C609" t="s">
        <v>852</v>
      </c>
      <c r="D609" t="s">
        <v>39</v>
      </c>
      <c r="E609">
        <v>62828</v>
      </c>
      <c r="F609" t="s">
        <v>853</v>
      </c>
      <c r="G609">
        <v>165903</v>
      </c>
      <c r="H609" t="s">
        <v>358</v>
      </c>
      <c r="J609" t="s">
        <v>95</v>
      </c>
      <c r="K609" t="s">
        <v>854</v>
      </c>
      <c r="L609" t="s">
        <v>835</v>
      </c>
      <c r="M609" t="s">
        <v>110</v>
      </c>
      <c r="N609" t="s">
        <v>46</v>
      </c>
      <c r="O609" t="s">
        <v>255</v>
      </c>
      <c r="P609">
        <v>10351</v>
      </c>
      <c r="Q609" t="s">
        <v>256</v>
      </c>
      <c r="R609">
        <v>20118</v>
      </c>
      <c r="S609" t="s">
        <v>1177</v>
      </c>
      <c r="T609" t="s">
        <v>201</v>
      </c>
      <c r="U609">
        <v>166</v>
      </c>
      <c r="V609" t="s">
        <v>202</v>
      </c>
      <c r="W609" t="s">
        <v>163</v>
      </c>
      <c r="X609" t="s">
        <v>203</v>
      </c>
      <c r="Y609">
        <v>108257</v>
      </c>
      <c r="Z609" t="s">
        <v>59</v>
      </c>
      <c r="AB609" t="s">
        <v>430</v>
      </c>
      <c r="AC609" t="s">
        <v>56</v>
      </c>
      <c r="AD609" t="s">
        <v>855</v>
      </c>
      <c r="AE609" s="4">
        <v>8.6509999999999998</v>
      </c>
      <c r="AF609" t="s">
        <v>56</v>
      </c>
      <c r="AH609" t="s">
        <v>221</v>
      </c>
      <c r="AI609" t="s">
        <v>591</v>
      </c>
      <c r="AJ609">
        <v>0</v>
      </c>
    </row>
    <row r="610" spans="1:36" x14ac:dyDescent="0.2">
      <c r="A610">
        <v>5596</v>
      </c>
      <c r="B610" t="s">
        <v>851</v>
      </c>
      <c r="C610" t="s">
        <v>852</v>
      </c>
      <c r="D610" t="s">
        <v>39</v>
      </c>
      <c r="E610">
        <v>62828</v>
      </c>
      <c r="F610" t="s">
        <v>853</v>
      </c>
      <c r="G610">
        <v>165903</v>
      </c>
      <c r="H610" t="s">
        <v>358</v>
      </c>
      <c r="J610" t="s">
        <v>95</v>
      </c>
      <c r="K610" t="s">
        <v>854</v>
      </c>
      <c r="L610" t="s">
        <v>835</v>
      </c>
      <c r="M610" t="s">
        <v>110</v>
      </c>
      <c r="N610" t="s">
        <v>46</v>
      </c>
      <c r="O610" t="s">
        <v>255</v>
      </c>
      <c r="P610">
        <v>10351</v>
      </c>
      <c r="Q610" t="s">
        <v>256</v>
      </c>
      <c r="R610">
        <v>20118</v>
      </c>
      <c r="S610" t="s">
        <v>1177</v>
      </c>
      <c r="T610" t="s">
        <v>201</v>
      </c>
      <c r="U610">
        <v>166</v>
      </c>
      <c r="V610" t="s">
        <v>202</v>
      </c>
      <c r="W610" t="s">
        <v>163</v>
      </c>
      <c r="X610" t="s">
        <v>203</v>
      </c>
      <c r="Y610">
        <v>219580</v>
      </c>
      <c r="Z610" t="s">
        <v>263</v>
      </c>
      <c r="AA610" t="s">
        <v>54</v>
      </c>
      <c r="AB610" t="s">
        <v>264</v>
      </c>
      <c r="AC610" t="s">
        <v>58</v>
      </c>
      <c r="AD610" t="s">
        <v>855</v>
      </c>
      <c r="AE610" s="4">
        <v>3.101</v>
      </c>
      <c r="AF610" t="s">
        <v>56</v>
      </c>
      <c r="AH610" t="s">
        <v>221</v>
      </c>
      <c r="AI610" t="s">
        <v>591</v>
      </c>
      <c r="AJ610">
        <v>0</v>
      </c>
    </row>
    <row r="611" spans="1:36" x14ac:dyDescent="0.2">
      <c r="A611">
        <v>5596</v>
      </c>
      <c r="B611" t="s">
        <v>851</v>
      </c>
      <c r="C611" t="s">
        <v>852</v>
      </c>
      <c r="D611" t="s">
        <v>39</v>
      </c>
      <c r="E611">
        <v>62828</v>
      </c>
      <c r="F611" t="s">
        <v>853</v>
      </c>
      <c r="G611">
        <v>165903</v>
      </c>
      <c r="H611" t="s">
        <v>358</v>
      </c>
      <c r="J611" t="s">
        <v>95</v>
      </c>
      <c r="K611" t="s">
        <v>854</v>
      </c>
      <c r="L611" t="s">
        <v>835</v>
      </c>
      <c r="M611" t="s">
        <v>110</v>
      </c>
      <c r="N611" t="s">
        <v>46</v>
      </c>
      <c r="O611" t="s">
        <v>255</v>
      </c>
      <c r="P611">
        <v>10351</v>
      </c>
      <c r="Q611" t="s">
        <v>256</v>
      </c>
      <c r="R611">
        <v>20118</v>
      </c>
      <c r="S611" t="s">
        <v>1177</v>
      </c>
      <c r="T611" t="s">
        <v>201</v>
      </c>
      <c r="U611">
        <v>166</v>
      </c>
      <c r="V611" t="s">
        <v>202</v>
      </c>
      <c r="W611" t="s">
        <v>163</v>
      </c>
      <c r="X611" t="s">
        <v>203</v>
      </c>
      <c r="Y611">
        <v>154572</v>
      </c>
      <c r="Z611" t="s">
        <v>415</v>
      </c>
      <c r="AB611" t="s">
        <v>428</v>
      </c>
      <c r="AC611" t="s">
        <v>58</v>
      </c>
      <c r="AD611" t="s">
        <v>855</v>
      </c>
      <c r="AE611" s="4">
        <v>1.51</v>
      </c>
      <c r="AF611" t="s">
        <v>58</v>
      </c>
      <c r="AH611" t="s">
        <v>221</v>
      </c>
      <c r="AI611" t="s">
        <v>591</v>
      </c>
      <c r="AJ611">
        <v>0</v>
      </c>
    </row>
    <row r="612" spans="1:36" x14ac:dyDescent="0.2">
      <c r="A612">
        <v>5596</v>
      </c>
      <c r="B612" t="s">
        <v>851</v>
      </c>
      <c r="C612" t="s">
        <v>852</v>
      </c>
      <c r="D612" t="s">
        <v>39</v>
      </c>
      <c r="E612">
        <v>62828</v>
      </c>
      <c r="F612" t="s">
        <v>853</v>
      </c>
      <c r="G612">
        <v>165903</v>
      </c>
      <c r="H612" t="s">
        <v>358</v>
      </c>
      <c r="J612" t="s">
        <v>95</v>
      </c>
      <c r="K612" t="s">
        <v>854</v>
      </c>
      <c r="L612" t="s">
        <v>835</v>
      </c>
      <c r="M612" t="s">
        <v>110</v>
      </c>
      <c r="N612" t="s">
        <v>46</v>
      </c>
      <c r="O612" t="s">
        <v>255</v>
      </c>
      <c r="P612">
        <v>10351</v>
      </c>
      <c r="Q612" t="s">
        <v>256</v>
      </c>
      <c r="R612">
        <v>20118</v>
      </c>
      <c r="S612" t="s">
        <v>1177</v>
      </c>
      <c r="T612" t="s">
        <v>201</v>
      </c>
      <c r="U612">
        <v>166</v>
      </c>
      <c r="V612" t="s">
        <v>202</v>
      </c>
      <c r="W612" t="s">
        <v>163</v>
      </c>
      <c r="X612" t="s">
        <v>203</v>
      </c>
      <c r="Y612">
        <v>110740</v>
      </c>
      <c r="Z612" t="s">
        <v>278</v>
      </c>
      <c r="AB612" t="s">
        <v>856</v>
      </c>
      <c r="AC612" t="s">
        <v>58</v>
      </c>
      <c r="AD612" t="s">
        <v>855</v>
      </c>
      <c r="AE612" s="4">
        <v>6.05</v>
      </c>
      <c r="AF612" t="s">
        <v>56</v>
      </c>
      <c r="AH612" t="s">
        <v>221</v>
      </c>
      <c r="AI612" t="s">
        <v>591</v>
      </c>
      <c r="AJ612">
        <v>0</v>
      </c>
    </row>
    <row r="613" spans="1:36" x14ac:dyDescent="0.2">
      <c r="A613">
        <v>5596</v>
      </c>
      <c r="B613" t="s">
        <v>851</v>
      </c>
      <c r="C613" t="s">
        <v>852</v>
      </c>
      <c r="D613" t="s">
        <v>39</v>
      </c>
      <c r="E613">
        <v>62829</v>
      </c>
      <c r="F613" t="s">
        <v>857</v>
      </c>
      <c r="G613">
        <v>165940</v>
      </c>
      <c r="H613" t="s">
        <v>826</v>
      </c>
      <c r="I613" t="s">
        <v>150</v>
      </c>
      <c r="J613" t="s">
        <v>738</v>
      </c>
      <c r="K613" t="s">
        <v>858</v>
      </c>
      <c r="L613" t="s">
        <v>859</v>
      </c>
      <c r="M613" t="s">
        <v>82</v>
      </c>
      <c r="N613" t="s">
        <v>46</v>
      </c>
      <c r="O613" t="s">
        <v>255</v>
      </c>
      <c r="P613">
        <v>10351</v>
      </c>
      <c r="Q613" t="s">
        <v>256</v>
      </c>
      <c r="R613">
        <v>20118</v>
      </c>
      <c r="S613" t="s">
        <v>1177</v>
      </c>
      <c r="T613" t="s">
        <v>201</v>
      </c>
      <c r="U613">
        <v>166</v>
      </c>
      <c r="V613" t="s">
        <v>202</v>
      </c>
      <c r="W613" t="s">
        <v>163</v>
      </c>
      <c r="X613" t="s">
        <v>203</v>
      </c>
      <c r="Y613">
        <v>113753</v>
      </c>
      <c r="Z613" t="s">
        <v>567</v>
      </c>
      <c r="AB613" t="s">
        <v>860</v>
      </c>
      <c r="AC613" t="s">
        <v>56</v>
      </c>
      <c r="AD613" t="s">
        <v>855</v>
      </c>
      <c r="AE613" s="4">
        <v>7.5880000000000001</v>
      </c>
      <c r="AF613" t="s">
        <v>56</v>
      </c>
      <c r="AI613" t="s">
        <v>206</v>
      </c>
      <c r="AJ613">
        <v>0</v>
      </c>
    </row>
    <row r="614" spans="1:36" x14ac:dyDescent="0.2">
      <c r="A614">
        <v>5596</v>
      </c>
      <c r="B614" t="s">
        <v>851</v>
      </c>
      <c r="C614" t="s">
        <v>852</v>
      </c>
      <c r="D614" t="s">
        <v>39</v>
      </c>
      <c r="E614">
        <v>62829</v>
      </c>
      <c r="F614" t="s">
        <v>857</v>
      </c>
      <c r="G614">
        <v>165940</v>
      </c>
      <c r="H614" t="s">
        <v>826</v>
      </c>
      <c r="I614" t="s">
        <v>150</v>
      </c>
      <c r="J614" t="s">
        <v>738</v>
      </c>
      <c r="K614" t="s">
        <v>858</v>
      </c>
      <c r="L614" t="s">
        <v>859</v>
      </c>
      <c r="M614" t="s">
        <v>82</v>
      </c>
      <c r="N614" t="s">
        <v>46</v>
      </c>
      <c r="O614" t="s">
        <v>255</v>
      </c>
      <c r="P614">
        <v>10351</v>
      </c>
      <c r="Q614" t="s">
        <v>256</v>
      </c>
      <c r="R614">
        <v>20118</v>
      </c>
      <c r="S614" t="s">
        <v>1177</v>
      </c>
      <c r="T614" t="s">
        <v>201</v>
      </c>
      <c r="U614">
        <v>166</v>
      </c>
      <c r="V614" t="s">
        <v>202</v>
      </c>
      <c r="W614" t="s">
        <v>163</v>
      </c>
      <c r="X614" t="s">
        <v>203</v>
      </c>
      <c r="Y614">
        <v>165903</v>
      </c>
      <c r="Z614" t="s">
        <v>358</v>
      </c>
      <c r="AB614" t="s">
        <v>95</v>
      </c>
      <c r="AC614" t="s">
        <v>58</v>
      </c>
      <c r="AD614" t="s">
        <v>855</v>
      </c>
      <c r="AE614" s="4">
        <v>6.875</v>
      </c>
      <c r="AF614" t="s">
        <v>56</v>
      </c>
      <c r="AI614" t="s">
        <v>206</v>
      </c>
      <c r="AJ614">
        <v>0</v>
      </c>
    </row>
    <row r="615" spans="1:36" x14ac:dyDescent="0.2">
      <c r="A615">
        <v>5596</v>
      </c>
      <c r="B615" t="s">
        <v>851</v>
      </c>
      <c r="C615" t="s">
        <v>852</v>
      </c>
      <c r="D615" t="s">
        <v>39</v>
      </c>
      <c r="E615">
        <v>62829</v>
      </c>
      <c r="F615" t="s">
        <v>857</v>
      </c>
      <c r="G615">
        <v>165940</v>
      </c>
      <c r="H615" t="s">
        <v>826</v>
      </c>
      <c r="I615" t="s">
        <v>150</v>
      </c>
      <c r="J615" t="s">
        <v>738</v>
      </c>
      <c r="K615" t="s">
        <v>858</v>
      </c>
      <c r="L615" t="s">
        <v>859</v>
      </c>
      <c r="M615" t="s">
        <v>82</v>
      </c>
      <c r="N615" t="s">
        <v>46</v>
      </c>
      <c r="O615" t="s">
        <v>255</v>
      </c>
      <c r="P615">
        <v>10351</v>
      </c>
      <c r="Q615" t="s">
        <v>256</v>
      </c>
      <c r="R615">
        <v>20118</v>
      </c>
      <c r="S615" t="s">
        <v>1177</v>
      </c>
      <c r="T615" t="s">
        <v>201</v>
      </c>
      <c r="U615">
        <v>166</v>
      </c>
      <c r="V615" t="s">
        <v>202</v>
      </c>
      <c r="W615" t="s">
        <v>163</v>
      </c>
      <c r="X615" t="s">
        <v>203</v>
      </c>
      <c r="Y615">
        <v>165940</v>
      </c>
      <c r="Z615" t="s">
        <v>826</v>
      </c>
      <c r="AA615" t="s">
        <v>150</v>
      </c>
      <c r="AB615" t="s">
        <v>738</v>
      </c>
      <c r="AC615" t="s">
        <v>56</v>
      </c>
      <c r="AD615" t="s">
        <v>855</v>
      </c>
      <c r="AE615" s="4">
        <v>5</v>
      </c>
      <c r="AF615" t="s">
        <v>56</v>
      </c>
      <c r="AI615" t="s">
        <v>206</v>
      </c>
      <c r="AJ615">
        <v>0</v>
      </c>
    </row>
    <row r="616" spans="1:36" x14ac:dyDescent="0.2">
      <c r="A616">
        <v>5596</v>
      </c>
      <c r="B616" t="s">
        <v>851</v>
      </c>
      <c r="C616" t="s">
        <v>852</v>
      </c>
      <c r="D616" t="s">
        <v>39</v>
      </c>
      <c r="E616">
        <v>62829</v>
      </c>
      <c r="F616" t="s">
        <v>857</v>
      </c>
      <c r="G616">
        <v>165940</v>
      </c>
      <c r="H616" t="s">
        <v>826</v>
      </c>
      <c r="I616" t="s">
        <v>150</v>
      </c>
      <c r="J616" t="s">
        <v>738</v>
      </c>
      <c r="K616" t="s">
        <v>858</v>
      </c>
      <c r="L616" t="s">
        <v>859</v>
      </c>
      <c r="M616" t="s">
        <v>82</v>
      </c>
      <c r="N616" t="s">
        <v>46</v>
      </c>
      <c r="O616" t="s">
        <v>255</v>
      </c>
      <c r="P616">
        <v>10351</v>
      </c>
      <c r="Q616" t="s">
        <v>256</v>
      </c>
      <c r="R616">
        <v>20118</v>
      </c>
      <c r="S616" t="s">
        <v>1177</v>
      </c>
      <c r="T616" t="s">
        <v>201</v>
      </c>
      <c r="U616">
        <v>166</v>
      </c>
      <c r="V616" t="s">
        <v>202</v>
      </c>
      <c r="W616" t="s">
        <v>163</v>
      </c>
      <c r="X616" t="s">
        <v>203</v>
      </c>
      <c r="Y616">
        <v>105313</v>
      </c>
      <c r="Z616" t="s">
        <v>173</v>
      </c>
      <c r="AB616" t="s">
        <v>262</v>
      </c>
      <c r="AC616" t="s">
        <v>58</v>
      </c>
      <c r="AD616" t="s">
        <v>855</v>
      </c>
      <c r="AE616" s="4">
        <v>4.726</v>
      </c>
      <c r="AF616" t="s">
        <v>56</v>
      </c>
      <c r="AI616" t="s">
        <v>206</v>
      </c>
      <c r="AJ616">
        <v>0</v>
      </c>
    </row>
    <row r="617" spans="1:36" x14ac:dyDescent="0.2">
      <c r="A617">
        <v>5596</v>
      </c>
      <c r="B617" t="s">
        <v>851</v>
      </c>
      <c r="C617" t="s">
        <v>852</v>
      </c>
      <c r="D617" t="s">
        <v>39</v>
      </c>
      <c r="E617">
        <v>62829</v>
      </c>
      <c r="F617" t="s">
        <v>857</v>
      </c>
      <c r="G617">
        <v>165940</v>
      </c>
      <c r="H617" t="s">
        <v>826</v>
      </c>
      <c r="I617" t="s">
        <v>150</v>
      </c>
      <c r="J617" t="s">
        <v>738</v>
      </c>
      <c r="K617" t="s">
        <v>858</v>
      </c>
      <c r="L617" t="s">
        <v>859</v>
      </c>
      <c r="M617" t="s">
        <v>82</v>
      </c>
      <c r="N617" t="s">
        <v>46</v>
      </c>
      <c r="O617" t="s">
        <v>255</v>
      </c>
      <c r="P617">
        <v>10351</v>
      </c>
      <c r="Q617" t="s">
        <v>256</v>
      </c>
      <c r="R617">
        <v>20118</v>
      </c>
      <c r="S617" t="s">
        <v>1177</v>
      </c>
      <c r="T617" t="s">
        <v>201</v>
      </c>
      <c r="U617">
        <v>166</v>
      </c>
      <c r="V617" t="s">
        <v>202</v>
      </c>
      <c r="W617" t="s">
        <v>163</v>
      </c>
      <c r="X617" t="s">
        <v>203</v>
      </c>
      <c r="Y617">
        <v>146566</v>
      </c>
      <c r="Z617" t="s">
        <v>861</v>
      </c>
      <c r="AA617" t="s">
        <v>66</v>
      </c>
      <c r="AB617" t="s">
        <v>862</v>
      </c>
      <c r="AC617" t="s">
        <v>56</v>
      </c>
      <c r="AD617" t="s">
        <v>855</v>
      </c>
      <c r="AE617" s="4">
        <v>4.5949999999999998</v>
      </c>
      <c r="AF617" t="s">
        <v>56</v>
      </c>
      <c r="AI617" t="s">
        <v>206</v>
      </c>
      <c r="AJ617">
        <v>0</v>
      </c>
    </row>
    <row r="618" spans="1:36" x14ac:dyDescent="0.2">
      <c r="A618">
        <v>5596</v>
      </c>
      <c r="B618" t="s">
        <v>851</v>
      </c>
      <c r="C618" t="s">
        <v>852</v>
      </c>
      <c r="D618" t="s">
        <v>39</v>
      </c>
      <c r="E618">
        <v>62829</v>
      </c>
      <c r="F618" t="s">
        <v>857</v>
      </c>
      <c r="G618">
        <v>165940</v>
      </c>
      <c r="H618" t="s">
        <v>826</v>
      </c>
      <c r="I618" t="s">
        <v>150</v>
      </c>
      <c r="J618" t="s">
        <v>738</v>
      </c>
      <c r="K618" t="s">
        <v>858</v>
      </c>
      <c r="L618" t="s">
        <v>859</v>
      </c>
      <c r="M618" t="s">
        <v>82</v>
      </c>
      <c r="N618" t="s">
        <v>46</v>
      </c>
      <c r="O618" t="s">
        <v>255</v>
      </c>
      <c r="P618">
        <v>10351</v>
      </c>
      <c r="Q618" t="s">
        <v>256</v>
      </c>
      <c r="R618">
        <v>20118</v>
      </c>
      <c r="S618" t="s">
        <v>1177</v>
      </c>
      <c r="T618" t="s">
        <v>201</v>
      </c>
      <c r="U618">
        <v>166</v>
      </c>
      <c r="V618" t="s">
        <v>202</v>
      </c>
      <c r="W618" t="s">
        <v>163</v>
      </c>
      <c r="X618" t="s">
        <v>203</v>
      </c>
      <c r="Y618">
        <v>110740</v>
      </c>
      <c r="Z618" t="s">
        <v>278</v>
      </c>
      <c r="AB618" t="s">
        <v>856</v>
      </c>
      <c r="AC618" t="s">
        <v>56</v>
      </c>
      <c r="AD618" t="s">
        <v>855</v>
      </c>
      <c r="AE618" s="4">
        <v>6.05</v>
      </c>
      <c r="AF618" t="s">
        <v>56</v>
      </c>
      <c r="AI618" t="s">
        <v>206</v>
      </c>
      <c r="AJ618">
        <v>0</v>
      </c>
    </row>
    <row r="619" spans="1:36" x14ac:dyDescent="0.2">
      <c r="A619">
        <v>5596</v>
      </c>
      <c r="B619" t="s">
        <v>851</v>
      </c>
      <c r="C619" t="s">
        <v>852</v>
      </c>
      <c r="D619" t="s">
        <v>39</v>
      </c>
      <c r="E619">
        <v>62829</v>
      </c>
      <c r="F619" t="s">
        <v>857</v>
      </c>
      <c r="G619">
        <v>165940</v>
      </c>
      <c r="H619" t="s">
        <v>826</v>
      </c>
      <c r="I619" t="s">
        <v>150</v>
      </c>
      <c r="J619" t="s">
        <v>738</v>
      </c>
      <c r="K619" t="s">
        <v>858</v>
      </c>
      <c r="L619" t="s">
        <v>859</v>
      </c>
      <c r="M619" t="s">
        <v>82</v>
      </c>
      <c r="N619" t="s">
        <v>46</v>
      </c>
      <c r="O619" t="s">
        <v>255</v>
      </c>
      <c r="P619">
        <v>10351</v>
      </c>
      <c r="Q619" t="s">
        <v>256</v>
      </c>
      <c r="R619">
        <v>20118</v>
      </c>
      <c r="S619" t="s">
        <v>1177</v>
      </c>
      <c r="T619" t="s">
        <v>201</v>
      </c>
      <c r="U619">
        <v>166</v>
      </c>
      <c r="V619" t="s">
        <v>202</v>
      </c>
      <c r="W619" t="s">
        <v>163</v>
      </c>
      <c r="X619" t="s">
        <v>203</v>
      </c>
      <c r="Y619">
        <v>219580</v>
      </c>
      <c r="Z619" t="s">
        <v>263</v>
      </c>
      <c r="AA619" t="s">
        <v>54</v>
      </c>
      <c r="AB619" t="s">
        <v>264</v>
      </c>
      <c r="AC619" t="s">
        <v>58</v>
      </c>
      <c r="AD619" t="s">
        <v>855</v>
      </c>
      <c r="AE619" s="4">
        <v>3.101</v>
      </c>
      <c r="AF619" t="s">
        <v>56</v>
      </c>
      <c r="AI619" t="s">
        <v>206</v>
      </c>
      <c r="AJ619">
        <v>0</v>
      </c>
    </row>
    <row r="620" spans="1:36" x14ac:dyDescent="0.2">
      <c r="A620">
        <v>5597</v>
      </c>
      <c r="B620" t="s">
        <v>919</v>
      </c>
      <c r="C620" t="s">
        <v>920</v>
      </c>
      <c r="D620" t="s">
        <v>39</v>
      </c>
      <c r="E620">
        <v>62942</v>
      </c>
      <c r="F620" t="s">
        <v>930</v>
      </c>
      <c r="G620">
        <v>208460</v>
      </c>
      <c r="H620" t="s">
        <v>94</v>
      </c>
      <c r="I620" t="s">
        <v>150</v>
      </c>
      <c r="J620" t="s">
        <v>836</v>
      </c>
      <c r="K620" t="s">
        <v>931</v>
      </c>
      <c r="L620" t="s">
        <v>932</v>
      </c>
      <c r="M620" t="s">
        <v>82</v>
      </c>
      <c r="N620" t="s">
        <v>46</v>
      </c>
      <c r="O620" t="s">
        <v>110</v>
      </c>
      <c r="P620">
        <v>10351</v>
      </c>
      <c r="Q620" t="s">
        <v>256</v>
      </c>
      <c r="R620">
        <v>20118</v>
      </c>
      <c r="S620" t="s">
        <v>1177</v>
      </c>
      <c r="T620" t="s">
        <v>201</v>
      </c>
      <c r="U620">
        <v>166</v>
      </c>
      <c r="V620" t="s">
        <v>202</v>
      </c>
      <c r="W620" t="s">
        <v>163</v>
      </c>
      <c r="X620" t="s">
        <v>203</v>
      </c>
      <c r="Y620">
        <v>219580</v>
      </c>
      <c r="Z620" t="s">
        <v>263</v>
      </c>
      <c r="AA620" t="s">
        <v>54</v>
      </c>
      <c r="AB620" t="s">
        <v>264</v>
      </c>
      <c r="AC620" t="s">
        <v>56</v>
      </c>
      <c r="AD620" t="s">
        <v>855</v>
      </c>
      <c r="AE620" s="4">
        <v>3.101</v>
      </c>
      <c r="AF620" t="s">
        <v>56</v>
      </c>
      <c r="AI620" t="s">
        <v>591</v>
      </c>
      <c r="AJ620">
        <v>0</v>
      </c>
    </row>
    <row r="621" spans="1:36" x14ac:dyDescent="0.2">
      <c r="A621">
        <v>5597</v>
      </c>
      <c r="B621" t="s">
        <v>919</v>
      </c>
      <c r="C621" t="s">
        <v>920</v>
      </c>
      <c r="D621" t="s">
        <v>39</v>
      </c>
      <c r="E621">
        <v>62942</v>
      </c>
      <c r="F621" t="s">
        <v>930</v>
      </c>
      <c r="G621">
        <v>208460</v>
      </c>
      <c r="H621" t="s">
        <v>94</v>
      </c>
      <c r="I621" t="s">
        <v>150</v>
      </c>
      <c r="J621" t="s">
        <v>836</v>
      </c>
      <c r="K621" t="s">
        <v>931</v>
      </c>
      <c r="L621" t="s">
        <v>932</v>
      </c>
      <c r="M621" t="s">
        <v>82</v>
      </c>
      <c r="N621" t="s">
        <v>46</v>
      </c>
      <c r="O621" t="s">
        <v>110</v>
      </c>
      <c r="P621">
        <v>10351</v>
      </c>
      <c r="Q621" t="s">
        <v>256</v>
      </c>
      <c r="R621">
        <v>20118</v>
      </c>
      <c r="S621" t="s">
        <v>1177</v>
      </c>
      <c r="T621" t="s">
        <v>201</v>
      </c>
      <c r="U621">
        <v>166</v>
      </c>
      <c r="V621" t="s">
        <v>202</v>
      </c>
      <c r="W621" t="s">
        <v>163</v>
      </c>
      <c r="X621" t="s">
        <v>203</v>
      </c>
      <c r="Y621">
        <v>130805</v>
      </c>
      <c r="Z621" t="s">
        <v>839</v>
      </c>
      <c r="AB621" t="s">
        <v>840</v>
      </c>
      <c r="AC621" t="s">
        <v>56</v>
      </c>
      <c r="AD621" t="s">
        <v>855</v>
      </c>
      <c r="AE621" s="4">
        <v>1.54</v>
      </c>
      <c r="AF621" t="s">
        <v>56</v>
      </c>
      <c r="AI621" t="s">
        <v>591</v>
      </c>
      <c r="AJ621">
        <v>0</v>
      </c>
    </row>
    <row r="622" spans="1:36" x14ac:dyDescent="0.2">
      <c r="A622">
        <v>5597</v>
      </c>
      <c r="B622" t="s">
        <v>919</v>
      </c>
      <c r="C622" t="s">
        <v>920</v>
      </c>
      <c r="D622" t="s">
        <v>39</v>
      </c>
      <c r="E622">
        <v>62942</v>
      </c>
      <c r="F622" t="s">
        <v>930</v>
      </c>
      <c r="G622">
        <v>208460</v>
      </c>
      <c r="H622" t="s">
        <v>94</v>
      </c>
      <c r="I622" t="s">
        <v>150</v>
      </c>
      <c r="J622" t="s">
        <v>836</v>
      </c>
      <c r="K622" t="s">
        <v>931</v>
      </c>
      <c r="L622" t="s">
        <v>932</v>
      </c>
      <c r="M622" t="s">
        <v>82</v>
      </c>
      <c r="N622" t="s">
        <v>46</v>
      </c>
      <c r="O622" t="s">
        <v>110</v>
      </c>
      <c r="P622">
        <v>10351</v>
      </c>
      <c r="Q622" t="s">
        <v>256</v>
      </c>
      <c r="R622">
        <v>20118</v>
      </c>
      <c r="S622" t="s">
        <v>1177</v>
      </c>
      <c r="T622" t="s">
        <v>201</v>
      </c>
      <c r="U622">
        <v>166</v>
      </c>
      <c r="V622" t="s">
        <v>202</v>
      </c>
      <c r="W622" t="s">
        <v>163</v>
      </c>
      <c r="X622" t="s">
        <v>203</v>
      </c>
      <c r="Y622">
        <v>265362</v>
      </c>
      <c r="Z622" t="s">
        <v>64</v>
      </c>
      <c r="AB622" t="s">
        <v>723</v>
      </c>
      <c r="AC622" t="s">
        <v>56</v>
      </c>
      <c r="AD622" t="s">
        <v>855</v>
      </c>
      <c r="AE622" s="4">
        <v>1.5569999999999999</v>
      </c>
      <c r="AF622" t="s">
        <v>56</v>
      </c>
      <c r="AI622" t="s">
        <v>591</v>
      </c>
      <c r="AJ622">
        <v>0</v>
      </c>
    </row>
    <row r="623" spans="1:36" x14ac:dyDescent="0.2">
      <c r="A623">
        <v>5597</v>
      </c>
      <c r="B623" t="s">
        <v>919</v>
      </c>
      <c r="C623" t="s">
        <v>920</v>
      </c>
      <c r="D623" t="s">
        <v>39</v>
      </c>
      <c r="E623">
        <v>62942</v>
      </c>
      <c r="F623" t="s">
        <v>930</v>
      </c>
      <c r="G623">
        <v>208460</v>
      </c>
      <c r="H623" t="s">
        <v>94</v>
      </c>
      <c r="I623" t="s">
        <v>150</v>
      </c>
      <c r="J623" t="s">
        <v>836</v>
      </c>
      <c r="K623" t="s">
        <v>931</v>
      </c>
      <c r="L623" t="s">
        <v>932</v>
      </c>
      <c r="M623" t="s">
        <v>82</v>
      </c>
      <c r="N623" t="s">
        <v>46</v>
      </c>
      <c r="O623" t="s">
        <v>110</v>
      </c>
      <c r="P623">
        <v>10351</v>
      </c>
      <c r="Q623" t="s">
        <v>256</v>
      </c>
      <c r="R623">
        <v>20118</v>
      </c>
      <c r="S623" t="s">
        <v>1177</v>
      </c>
      <c r="T623" t="s">
        <v>201</v>
      </c>
      <c r="U623">
        <v>166</v>
      </c>
      <c r="V623" t="s">
        <v>202</v>
      </c>
      <c r="W623" t="s">
        <v>163</v>
      </c>
      <c r="X623" t="s">
        <v>203</v>
      </c>
      <c r="Y623">
        <v>208460</v>
      </c>
      <c r="Z623" t="s">
        <v>94</v>
      </c>
      <c r="AA623" t="s">
        <v>150</v>
      </c>
      <c r="AB623" t="s">
        <v>836</v>
      </c>
      <c r="AC623" t="s">
        <v>56</v>
      </c>
      <c r="AD623" t="s">
        <v>855</v>
      </c>
      <c r="AE623" s="4">
        <v>1.732</v>
      </c>
      <c r="AF623" t="s">
        <v>56</v>
      </c>
      <c r="AI623" t="s">
        <v>591</v>
      </c>
      <c r="AJ623">
        <v>0</v>
      </c>
    </row>
    <row r="624" spans="1:36" x14ac:dyDescent="0.2">
      <c r="A624">
        <v>5597</v>
      </c>
      <c r="B624" t="s">
        <v>919</v>
      </c>
      <c r="C624" t="s">
        <v>920</v>
      </c>
      <c r="D624" t="s">
        <v>39</v>
      </c>
      <c r="E624">
        <v>62942</v>
      </c>
      <c r="F624" t="s">
        <v>930</v>
      </c>
      <c r="G624">
        <v>208460</v>
      </c>
      <c r="H624" t="s">
        <v>94</v>
      </c>
      <c r="I624" t="s">
        <v>150</v>
      </c>
      <c r="J624" t="s">
        <v>836</v>
      </c>
      <c r="K624" t="s">
        <v>931</v>
      </c>
      <c r="L624" t="s">
        <v>932</v>
      </c>
      <c r="M624" t="s">
        <v>82</v>
      </c>
      <c r="N624" t="s">
        <v>46</v>
      </c>
      <c r="O624" t="s">
        <v>110</v>
      </c>
      <c r="P624">
        <v>10351</v>
      </c>
      <c r="Q624" t="s">
        <v>256</v>
      </c>
      <c r="R624">
        <v>20118</v>
      </c>
      <c r="S624" t="s">
        <v>1177</v>
      </c>
      <c r="T624" t="s">
        <v>201</v>
      </c>
      <c r="U624">
        <v>166</v>
      </c>
      <c r="V624" t="s">
        <v>202</v>
      </c>
      <c r="W624" t="s">
        <v>163</v>
      </c>
      <c r="X624" t="s">
        <v>203</v>
      </c>
      <c r="Y624">
        <v>159706</v>
      </c>
      <c r="Z624" t="s">
        <v>605</v>
      </c>
      <c r="AB624" t="s">
        <v>829</v>
      </c>
      <c r="AC624" t="s">
        <v>56</v>
      </c>
      <c r="AD624" t="s">
        <v>855</v>
      </c>
      <c r="AE624" s="4">
        <v>2.1139999999999999</v>
      </c>
      <c r="AF624" t="s">
        <v>56</v>
      </c>
      <c r="AI624" t="s">
        <v>591</v>
      </c>
      <c r="AJ624">
        <v>0</v>
      </c>
    </row>
    <row r="625" spans="1:36" x14ac:dyDescent="0.2">
      <c r="A625">
        <v>5597</v>
      </c>
      <c r="B625" t="s">
        <v>919</v>
      </c>
      <c r="C625" t="s">
        <v>920</v>
      </c>
      <c r="D625" t="s">
        <v>39</v>
      </c>
      <c r="E625">
        <v>62942</v>
      </c>
      <c r="F625" t="s">
        <v>930</v>
      </c>
      <c r="G625">
        <v>208460</v>
      </c>
      <c r="H625" t="s">
        <v>94</v>
      </c>
      <c r="I625" t="s">
        <v>150</v>
      </c>
      <c r="J625" t="s">
        <v>836</v>
      </c>
      <c r="K625" t="s">
        <v>931</v>
      </c>
      <c r="L625" t="s">
        <v>932</v>
      </c>
      <c r="M625" t="s">
        <v>82</v>
      </c>
      <c r="N625" t="s">
        <v>46</v>
      </c>
      <c r="O625" t="s">
        <v>110</v>
      </c>
      <c r="P625">
        <v>10351</v>
      </c>
      <c r="Q625" t="s">
        <v>256</v>
      </c>
      <c r="R625">
        <v>20118</v>
      </c>
      <c r="S625" t="s">
        <v>1177</v>
      </c>
      <c r="T625" t="s">
        <v>201</v>
      </c>
      <c r="U625">
        <v>166</v>
      </c>
      <c r="V625" t="s">
        <v>202</v>
      </c>
      <c r="W625" t="s">
        <v>163</v>
      </c>
      <c r="X625" t="s">
        <v>203</v>
      </c>
      <c r="Y625">
        <v>105313</v>
      </c>
      <c r="Z625" t="s">
        <v>173</v>
      </c>
      <c r="AB625" t="s">
        <v>262</v>
      </c>
      <c r="AC625" t="s">
        <v>58</v>
      </c>
      <c r="AD625" t="s">
        <v>855</v>
      </c>
      <c r="AE625" s="4">
        <v>4.726</v>
      </c>
      <c r="AF625" t="s">
        <v>56</v>
      </c>
      <c r="AI625" t="s">
        <v>591</v>
      </c>
      <c r="AJ625">
        <v>0</v>
      </c>
    </row>
    <row r="626" spans="1:36" x14ac:dyDescent="0.2">
      <c r="A626">
        <v>5597</v>
      </c>
      <c r="B626" t="s">
        <v>919</v>
      </c>
      <c r="C626" t="s">
        <v>920</v>
      </c>
      <c r="D626" t="s">
        <v>39</v>
      </c>
      <c r="E626">
        <v>62943</v>
      </c>
      <c r="F626" t="s">
        <v>933</v>
      </c>
      <c r="G626">
        <v>133449</v>
      </c>
      <c r="H626" t="s">
        <v>617</v>
      </c>
      <c r="J626" t="s">
        <v>618</v>
      </c>
      <c r="K626" t="s">
        <v>934</v>
      </c>
      <c r="L626" t="s">
        <v>935</v>
      </c>
      <c r="M626" t="s">
        <v>124</v>
      </c>
      <c r="N626" t="s">
        <v>46</v>
      </c>
      <c r="O626" t="s">
        <v>110</v>
      </c>
      <c r="P626">
        <v>10351</v>
      </c>
      <c r="Q626" t="s">
        <v>256</v>
      </c>
      <c r="R626">
        <v>20118</v>
      </c>
      <c r="S626" t="s">
        <v>1177</v>
      </c>
      <c r="T626" t="s">
        <v>201</v>
      </c>
      <c r="U626">
        <v>166</v>
      </c>
      <c r="V626" t="s">
        <v>202</v>
      </c>
      <c r="W626" t="s">
        <v>163</v>
      </c>
      <c r="X626" t="s">
        <v>203</v>
      </c>
      <c r="Y626">
        <v>133449</v>
      </c>
      <c r="Z626" t="s">
        <v>617</v>
      </c>
      <c r="AB626" t="s">
        <v>618</v>
      </c>
      <c r="AC626" t="s">
        <v>56</v>
      </c>
      <c r="AD626" t="s">
        <v>855</v>
      </c>
      <c r="AE626" s="4">
        <v>1.4370000000000001</v>
      </c>
      <c r="AF626" t="s">
        <v>56</v>
      </c>
      <c r="AI626" t="s">
        <v>591</v>
      </c>
      <c r="AJ626">
        <v>0</v>
      </c>
    </row>
    <row r="627" spans="1:36" x14ac:dyDescent="0.2">
      <c r="A627">
        <v>5597</v>
      </c>
      <c r="B627" t="s">
        <v>919</v>
      </c>
      <c r="C627" t="s">
        <v>920</v>
      </c>
      <c r="D627" t="s">
        <v>39</v>
      </c>
      <c r="E627">
        <v>62943</v>
      </c>
      <c r="F627" t="s">
        <v>933</v>
      </c>
      <c r="G627">
        <v>133449</v>
      </c>
      <c r="H627" t="s">
        <v>617</v>
      </c>
      <c r="J627" t="s">
        <v>618</v>
      </c>
      <c r="K627" t="s">
        <v>934</v>
      </c>
      <c r="L627" t="s">
        <v>935</v>
      </c>
      <c r="M627" t="s">
        <v>124</v>
      </c>
      <c r="N627" t="s">
        <v>46</v>
      </c>
      <c r="O627" t="s">
        <v>110</v>
      </c>
      <c r="P627">
        <v>10351</v>
      </c>
      <c r="Q627" t="s">
        <v>256</v>
      </c>
      <c r="R627">
        <v>20118</v>
      </c>
      <c r="S627" t="s">
        <v>1177</v>
      </c>
      <c r="T627" t="s">
        <v>201</v>
      </c>
      <c r="U627">
        <v>166</v>
      </c>
      <c r="V627" t="s">
        <v>202</v>
      </c>
      <c r="W627" t="s">
        <v>163</v>
      </c>
      <c r="X627" t="s">
        <v>203</v>
      </c>
      <c r="Y627">
        <v>122034</v>
      </c>
      <c r="Z627" t="s">
        <v>936</v>
      </c>
      <c r="AB627" t="s">
        <v>618</v>
      </c>
      <c r="AC627" t="s">
        <v>56</v>
      </c>
      <c r="AD627" t="s">
        <v>855</v>
      </c>
      <c r="AE627" s="4">
        <v>1.931</v>
      </c>
      <c r="AF627" t="s">
        <v>56</v>
      </c>
      <c r="AI627" t="s">
        <v>591</v>
      </c>
      <c r="AJ627">
        <v>0</v>
      </c>
    </row>
    <row r="628" spans="1:36" x14ac:dyDescent="0.2">
      <c r="A628">
        <v>5597</v>
      </c>
      <c r="B628" t="s">
        <v>919</v>
      </c>
      <c r="C628" t="s">
        <v>920</v>
      </c>
      <c r="D628" t="s">
        <v>39</v>
      </c>
      <c r="E628">
        <v>62943</v>
      </c>
      <c r="F628" t="s">
        <v>933</v>
      </c>
      <c r="G628">
        <v>133449</v>
      </c>
      <c r="H628" t="s">
        <v>617</v>
      </c>
      <c r="J628" t="s">
        <v>618</v>
      </c>
      <c r="K628" t="s">
        <v>934</v>
      </c>
      <c r="L628" t="s">
        <v>935</v>
      </c>
      <c r="M628" t="s">
        <v>124</v>
      </c>
      <c r="N628" t="s">
        <v>46</v>
      </c>
      <c r="O628" t="s">
        <v>110</v>
      </c>
      <c r="P628">
        <v>10351</v>
      </c>
      <c r="Q628" t="s">
        <v>256</v>
      </c>
      <c r="R628">
        <v>20118</v>
      </c>
      <c r="S628" t="s">
        <v>1177</v>
      </c>
      <c r="T628" t="s">
        <v>201</v>
      </c>
      <c r="U628">
        <v>166</v>
      </c>
      <c r="V628" t="s">
        <v>202</v>
      </c>
      <c r="W628" t="s">
        <v>163</v>
      </c>
      <c r="X628" t="s">
        <v>203</v>
      </c>
      <c r="Y628">
        <v>271973</v>
      </c>
      <c r="Z628" t="s">
        <v>937</v>
      </c>
      <c r="AB628" s="3" t="s">
        <v>1194</v>
      </c>
      <c r="AC628" t="s">
        <v>56</v>
      </c>
      <c r="AD628" t="s">
        <v>855</v>
      </c>
      <c r="AE628" s="4">
        <v>1.1599999999999999</v>
      </c>
      <c r="AF628" t="s">
        <v>56</v>
      </c>
      <c r="AI628" t="s">
        <v>591</v>
      </c>
      <c r="AJ628">
        <v>0</v>
      </c>
    </row>
    <row r="629" spans="1:36" x14ac:dyDescent="0.2">
      <c r="A629">
        <v>5597</v>
      </c>
      <c r="B629" t="s">
        <v>919</v>
      </c>
      <c r="C629" t="s">
        <v>920</v>
      </c>
      <c r="D629" t="s">
        <v>39</v>
      </c>
      <c r="E629">
        <v>62943</v>
      </c>
      <c r="F629" t="s">
        <v>933</v>
      </c>
      <c r="G629">
        <v>133449</v>
      </c>
      <c r="H629" t="s">
        <v>617</v>
      </c>
      <c r="J629" t="s">
        <v>618</v>
      </c>
      <c r="K629" t="s">
        <v>934</v>
      </c>
      <c r="L629" t="s">
        <v>935</v>
      </c>
      <c r="M629" t="s">
        <v>124</v>
      </c>
      <c r="N629" t="s">
        <v>46</v>
      </c>
      <c r="O629" t="s">
        <v>110</v>
      </c>
      <c r="P629">
        <v>10351</v>
      </c>
      <c r="Q629" t="s">
        <v>256</v>
      </c>
      <c r="R629">
        <v>20118</v>
      </c>
      <c r="S629" t="s">
        <v>1177</v>
      </c>
      <c r="T629" t="s">
        <v>201</v>
      </c>
      <c r="U629">
        <v>166</v>
      </c>
      <c r="V629" t="s">
        <v>202</v>
      </c>
      <c r="W629" t="s">
        <v>163</v>
      </c>
      <c r="X629" t="s">
        <v>203</v>
      </c>
      <c r="Y629">
        <v>106548</v>
      </c>
      <c r="Z629" t="s">
        <v>484</v>
      </c>
      <c r="AB629" t="s">
        <v>104</v>
      </c>
      <c r="AC629" t="s">
        <v>56</v>
      </c>
      <c r="AD629" t="s">
        <v>855</v>
      </c>
      <c r="AE629" s="4">
        <v>1.2450000000000001</v>
      </c>
      <c r="AF629" t="s">
        <v>56</v>
      </c>
      <c r="AI629" t="s">
        <v>591</v>
      </c>
      <c r="AJ629">
        <v>0</v>
      </c>
    </row>
    <row r="630" spans="1:36" x14ac:dyDescent="0.2">
      <c r="A630">
        <v>5597</v>
      </c>
      <c r="B630" t="s">
        <v>919</v>
      </c>
      <c r="C630" t="s">
        <v>920</v>
      </c>
      <c r="D630" t="s">
        <v>39</v>
      </c>
      <c r="E630">
        <v>62943</v>
      </c>
      <c r="F630" t="s">
        <v>933</v>
      </c>
      <c r="G630">
        <v>133449</v>
      </c>
      <c r="H630" t="s">
        <v>617</v>
      </c>
      <c r="J630" t="s">
        <v>618</v>
      </c>
      <c r="K630" t="s">
        <v>934</v>
      </c>
      <c r="L630" t="s">
        <v>935</v>
      </c>
      <c r="M630" t="s">
        <v>124</v>
      </c>
      <c r="N630" t="s">
        <v>46</v>
      </c>
      <c r="O630" t="s">
        <v>110</v>
      </c>
      <c r="P630">
        <v>10351</v>
      </c>
      <c r="Q630" t="s">
        <v>256</v>
      </c>
      <c r="R630">
        <v>20118</v>
      </c>
      <c r="S630" t="s">
        <v>1177</v>
      </c>
      <c r="T630" t="s">
        <v>201</v>
      </c>
      <c r="U630">
        <v>166</v>
      </c>
      <c r="V630" t="s">
        <v>202</v>
      </c>
      <c r="W630" t="s">
        <v>163</v>
      </c>
      <c r="X630" t="s">
        <v>203</v>
      </c>
      <c r="Y630">
        <v>219580</v>
      </c>
      <c r="Z630" t="s">
        <v>263</v>
      </c>
      <c r="AA630" t="s">
        <v>54</v>
      </c>
      <c r="AB630" t="s">
        <v>264</v>
      </c>
      <c r="AC630" t="s">
        <v>56</v>
      </c>
      <c r="AD630" t="s">
        <v>855</v>
      </c>
      <c r="AE630" s="4">
        <v>3.101</v>
      </c>
      <c r="AF630" t="s">
        <v>56</v>
      </c>
      <c r="AI630" t="s">
        <v>591</v>
      </c>
      <c r="AJ630">
        <v>0</v>
      </c>
    </row>
    <row r="631" spans="1:36" x14ac:dyDescent="0.2">
      <c r="A631">
        <v>5597</v>
      </c>
      <c r="B631" t="s">
        <v>919</v>
      </c>
      <c r="C631" t="s">
        <v>920</v>
      </c>
      <c r="D631" t="s">
        <v>39</v>
      </c>
      <c r="E631">
        <v>62943</v>
      </c>
      <c r="F631" t="s">
        <v>933</v>
      </c>
      <c r="G631">
        <v>133449</v>
      </c>
      <c r="H631" t="s">
        <v>617</v>
      </c>
      <c r="J631" t="s">
        <v>618</v>
      </c>
      <c r="K631" t="s">
        <v>934</v>
      </c>
      <c r="L631" t="s">
        <v>935</v>
      </c>
      <c r="M631" t="s">
        <v>124</v>
      </c>
      <c r="N631" t="s">
        <v>46</v>
      </c>
      <c r="O631" t="s">
        <v>110</v>
      </c>
      <c r="P631">
        <v>10351</v>
      </c>
      <c r="Q631" t="s">
        <v>256</v>
      </c>
      <c r="R631">
        <v>20118</v>
      </c>
      <c r="S631" t="s">
        <v>1177</v>
      </c>
      <c r="T631" t="s">
        <v>201</v>
      </c>
      <c r="U631">
        <v>166</v>
      </c>
      <c r="V631" t="s">
        <v>202</v>
      </c>
      <c r="W631" t="s">
        <v>163</v>
      </c>
      <c r="X631" t="s">
        <v>203</v>
      </c>
      <c r="Y631">
        <v>208460</v>
      </c>
      <c r="Z631" t="s">
        <v>94</v>
      </c>
      <c r="AA631" t="s">
        <v>150</v>
      </c>
      <c r="AB631" t="s">
        <v>836</v>
      </c>
      <c r="AC631" t="s">
        <v>58</v>
      </c>
      <c r="AD631" t="s">
        <v>855</v>
      </c>
      <c r="AE631" s="4">
        <v>1.732</v>
      </c>
      <c r="AF631" t="s">
        <v>56</v>
      </c>
      <c r="AI631" t="s">
        <v>591</v>
      </c>
      <c r="AJ631">
        <v>0</v>
      </c>
    </row>
    <row r="632" spans="1:36" x14ac:dyDescent="0.2">
      <c r="A632">
        <v>5597</v>
      </c>
      <c r="B632" t="s">
        <v>919</v>
      </c>
      <c r="C632" t="s">
        <v>920</v>
      </c>
      <c r="D632" t="s">
        <v>39</v>
      </c>
      <c r="E632">
        <v>62943</v>
      </c>
      <c r="F632" t="s">
        <v>933</v>
      </c>
      <c r="G632">
        <v>133449</v>
      </c>
      <c r="H632" t="s">
        <v>617</v>
      </c>
      <c r="J632" t="s">
        <v>618</v>
      </c>
      <c r="K632" t="s">
        <v>934</v>
      </c>
      <c r="L632" t="s">
        <v>935</v>
      </c>
      <c r="M632" t="s">
        <v>124</v>
      </c>
      <c r="N632" t="s">
        <v>46</v>
      </c>
      <c r="O632" t="s">
        <v>110</v>
      </c>
      <c r="P632">
        <v>10351</v>
      </c>
      <c r="Q632" t="s">
        <v>256</v>
      </c>
      <c r="R632">
        <v>20118</v>
      </c>
      <c r="S632" t="s">
        <v>1177</v>
      </c>
      <c r="T632" t="s">
        <v>201</v>
      </c>
      <c r="U632">
        <v>166</v>
      </c>
      <c r="V632" t="s">
        <v>202</v>
      </c>
      <c r="W632" t="s">
        <v>163</v>
      </c>
      <c r="X632" t="s">
        <v>203</v>
      </c>
      <c r="Y632">
        <v>265362</v>
      </c>
      <c r="Z632" t="s">
        <v>64</v>
      </c>
      <c r="AB632" t="s">
        <v>723</v>
      </c>
      <c r="AC632" t="s">
        <v>58</v>
      </c>
      <c r="AD632" t="s">
        <v>855</v>
      </c>
      <c r="AE632" s="4">
        <v>1.5569999999999999</v>
      </c>
      <c r="AF632" t="s">
        <v>56</v>
      </c>
      <c r="AI632" t="s">
        <v>591</v>
      </c>
      <c r="AJ632">
        <v>0</v>
      </c>
    </row>
    <row r="633" spans="1:36" x14ac:dyDescent="0.2">
      <c r="A633">
        <v>5597</v>
      </c>
      <c r="B633" t="s">
        <v>919</v>
      </c>
      <c r="C633" t="s">
        <v>920</v>
      </c>
      <c r="D633" t="s">
        <v>39</v>
      </c>
      <c r="E633">
        <v>62944</v>
      </c>
      <c r="F633" t="s">
        <v>938</v>
      </c>
      <c r="G633">
        <v>215528</v>
      </c>
      <c r="H633" t="s">
        <v>592</v>
      </c>
      <c r="J633" t="s">
        <v>823</v>
      </c>
      <c r="K633" t="s">
        <v>824</v>
      </c>
      <c r="L633" t="s">
        <v>825</v>
      </c>
      <c r="M633" t="s">
        <v>82</v>
      </c>
      <c r="N633" t="s">
        <v>46</v>
      </c>
      <c r="O633" t="s">
        <v>110</v>
      </c>
      <c r="P633">
        <v>10351</v>
      </c>
      <c r="Q633" t="s">
        <v>256</v>
      </c>
      <c r="R633">
        <v>20118</v>
      </c>
      <c r="S633" t="s">
        <v>1177</v>
      </c>
      <c r="T633" t="s">
        <v>201</v>
      </c>
      <c r="U633">
        <v>166</v>
      </c>
      <c r="V633" t="s">
        <v>202</v>
      </c>
      <c r="W633" t="s">
        <v>163</v>
      </c>
      <c r="X633" t="s">
        <v>203</v>
      </c>
      <c r="Y633">
        <v>227011</v>
      </c>
      <c r="Z633" t="s">
        <v>837</v>
      </c>
      <c r="AB633" t="s">
        <v>838</v>
      </c>
      <c r="AC633" t="s">
        <v>56</v>
      </c>
      <c r="AD633" t="s">
        <v>855</v>
      </c>
      <c r="AE633" s="4">
        <v>2.1219999999999999</v>
      </c>
      <c r="AF633" t="s">
        <v>56</v>
      </c>
      <c r="AH633" t="s">
        <v>221</v>
      </c>
      <c r="AI633" t="s">
        <v>591</v>
      </c>
      <c r="AJ633">
        <v>0</v>
      </c>
    </row>
    <row r="634" spans="1:36" x14ac:dyDescent="0.2">
      <c r="A634">
        <v>5597</v>
      </c>
      <c r="B634" t="s">
        <v>919</v>
      </c>
      <c r="C634" t="s">
        <v>920</v>
      </c>
      <c r="D634" t="s">
        <v>39</v>
      </c>
      <c r="E634">
        <v>62944</v>
      </c>
      <c r="F634" t="s">
        <v>938</v>
      </c>
      <c r="G634">
        <v>215528</v>
      </c>
      <c r="H634" t="s">
        <v>592</v>
      </c>
      <c r="J634" t="s">
        <v>823</v>
      </c>
      <c r="K634" t="s">
        <v>824</v>
      </c>
      <c r="L634" t="s">
        <v>825</v>
      </c>
      <c r="M634" t="s">
        <v>82</v>
      </c>
      <c r="N634" t="s">
        <v>46</v>
      </c>
      <c r="O634" t="s">
        <v>110</v>
      </c>
      <c r="P634">
        <v>10351</v>
      </c>
      <c r="Q634" t="s">
        <v>256</v>
      </c>
      <c r="R634">
        <v>20118</v>
      </c>
      <c r="S634" t="s">
        <v>1177</v>
      </c>
      <c r="T634" t="s">
        <v>201</v>
      </c>
      <c r="U634">
        <v>166</v>
      </c>
      <c r="V634" t="s">
        <v>202</v>
      </c>
      <c r="W634" t="s">
        <v>163</v>
      </c>
      <c r="X634" t="s">
        <v>203</v>
      </c>
      <c r="Y634">
        <v>159706</v>
      </c>
      <c r="Z634" t="s">
        <v>605</v>
      </c>
      <c r="AB634" t="s">
        <v>829</v>
      </c>
      <c r="AC634" t="s">
        <v>56</v>
      </c>
      <c r="AD634" t="s">
        <v>855</v>
      </c>
      <c r="AE634" s="4">
        <v>2.1139999999999999</v>
      </c>
      <c r="AF634" t="s">
        <v>56</v>
      </c>
      <c r="AH634" t="s">
        <v>221</v>
      </c>
      <c r="AI634" t="s">
        <v>591</v>
      </c>
      <c r="AJ634">
        <v>0</v>
      </c>
    </row>
    <row r="635" spans="1:36" x14ac:dyDescent="0.2">
      <c r="A635">
        <v>5597</v>
      </c>
      <c r="B635" t="s">
        <v>919</v>
      </c>
      <c r="C635" t="s">
        <v>920</v>
      </c>
      <c r="D635" t="s">
        <v>39</v>
      </c>
      <c r="E635">
        <v>62944</v>
      </c>
      <c r="F635" t="s">
        <v>938</v>
      </c>
      <c r="G635">
        <v>215528</v>
      </c>
      <c r="H635" t="s">
        <v>592</v>
      </c>
      <c r="J635" t="s">
        <v>823</v>
      </c>
      <c r="K635" t="s">
        <v>824</v>
      </c>
      <c r="L635" t="s">
        <v>825</v>
      </c>
      <c r="M635" t="s">
        <v>82</v>
      </c>
      <c r="N635" t="s">
        <v>46</v>
      </c>
      <c r="O635" t="s">
        <v>110</v>
      </c>
      <c r="P635">
        <v>10351</v>
      </c>
      <c r="Q635" t="s">
        <v>256</v>
      </c>
      <c r="R635">
        <v>20118</v>
      </c>
      <c r="S635" t="s">
        <v>1177</v>
      </c>
      <c r="T635" t="s">
        <v>201</v>
      </c>
      <c r="U635">
        <v>166</v>
      </c>
      <c r="V635" t="s">
        <v>202</v>
      </c>
      <c r="W635" t="s">
        <v>163</v>
      </c>
      <c r="X635" t="s">
        <v>203</v>
      </c>
      <c r="Y635">
        <v>215528</v>
      </c>
      <c r="Z635" t="s">
        <v>592</v>
      </c>
      <c r="AB635" t="s">
        <v>823</v>
      </c>
      <c r="AC635" t="s">
        <v>56</v>
      </c>
      <c r="AD635" t="s">
        <v>855</v>
      </c>
      <c r="AE635" s="4">
        <v>1.835</v>
      </c>
      <c r="AF635" t="s">
        <v>56</v>
      </c>
      <c r="AH635" t="s">
        <v>221</v>
      </c>
      <c r="AI635" t="s">
        <v>591</v>
      </c>
      <c r="AJ635">
        <v>0</v>
      </c>
    </row>
    <row r="636" spans="1:36" x14ac:dyDescent="0.2">
      <c r="A636">
        <v>5597</v>
      </c>
      <c r="B636" t="s">
        <v>919</v>
      </c>
      <c r="C636" t="s">
        <v>920</v>
      </c>
      <c r="D636" t="s">
        <v>39</v>
      </c>
      <c r="E636">
        <v>62944</v>
      </c>
      <c r="F636" t="s">
        <v>938</v>
      </c>
      <c r="G636">
        <v>215528</v>
      </c>
      <c r="H636" t="s">
        <v>592</v>
      </c>
      <c r="J636" t="s">
        <v>823</v>
      </c>
      <c r="K636" t="s">
        <v>824</v>
      </c>
      <c r="L636" t="s">
        <v>825</v>
      </c>
      <c r="M636" t="s">
        <v>82</v>
      </c>
      <c r="N636" t="s">
        <v>46</v>
      </c>
      <c r="O636" t="s">
        <v>110</v>
      </c>
      <c r="P636">
        <v>10351</v>
      </c>
      <c r="Q636" t="s">
        <v>256</v>
      </c>
      <c r="R636">
        <v>20118</v>
      </c>
      <c r="S636" t="s">
        <v>1177</v>
      </c>
      <c r="T636" t="s">
        <v>201</v>
      </c>
      <c r="U636">
        <v>166</v>
      </c>
      <c r="V636" t="s">
        <v>202</v>
      </c>
      <c r="W636" t="s">
        <v>163</v>
      </c>
      <c r="X636" t="s">
        <v>203</v>
      </c>
      <c r="Y636">
        <v>143108</v>
      </c>
      <c r="Z636" t="s">
        <v>841</v>
      </c>
      <c r="AB636" t="s">
        <v>842</v>
      </c>
      <c r="AC636" t="s">
        <v>56</v>
      </c>
      <c r="AD636" t="s">
        <v>855</v>
      </c>
      <c r="AE636" s="4">
        <v>1.7450000000000001</v>
      </c>
      <c r="AF636" t="s">
        <v>56</v>
      </c>
      <c r="AH636" t="s">
        <v>221</v>
      </c>
      <c r="AI636" t="s">
        <v>591</v>
      </c>
      <c r="AJ636">
        <v>0</v>
      </c>
    </row>
    <row r="637" spans="1:36" x14ac:dyDescent="0.2">
      <c r="A637">
        <v>5597</v>
      </c>
      <c r="B637" t="s">
        <v>919</v>
      </c>
      <c r="C637" t="s">
        <v>920</v>
      </c>
      <c r="D637" t="s">
        <v>39</v>
      </c>
      <c r="E637">
        <v>62944</v>
      </c>
      <c r="F637" t="s">
        <v>938</v>
      </c>
      <c r="G637">
        <v>215528</v>
      </c>
      <c r="H637" t="s">
        <v>592</v>
      </c>
      <c r="J637" t="s">
        <v>823</v>
      </c>
      <c r="K637" t="s">
        <v>824</v>
      </c>
      <c r="L637" t="s">
        <v>825</v>
      </c>
      <c r="M637" t="s">
        <v>82</v>
      </c>
      <c r="N637" t="s">
        <v>46</v>
      </c>
      <c r="O637" t="s">
        <v>110</v>
      </c>
      <c r="P637">
        <v>10351</v>
      </c>
      <c r="Q637" t="s">
        <v>256</v>
      </c>
      <c r="R637">
        <v>20118</v>
      </c>
      <c r="S637" t="s">
        <v>1177</v>
      </c>
      <c r="T637" t="s">
        <v>201</v>
      </c>
      <c r="U637">
        <v>166</v>
      </c>
      <c r="V637" t="s">
        <v>202</v>
      </c>
      <c r="W637" t="s">
        <v>163</v>
      </c>
      <c r="X637" t="s">
        <v>203</v>
      </c>
      <c r="Y637">
        <v>120418</v>
      </c>
      <c r="Z637" t="s">
        <v>830</v>
      </c>
      <c r="AB637" t="s">
        <v>831</v>
      </c>
      <c r="AC637" t="s">
        <v>56</v>
      </c>
      <c r="AD637" t="s">
        <v>855</v>
      </c>
      <c r="AE637" s="4">
        <v>1.0660000000000001</v>
      </c>
      <c r="AF637" t="s">
        <v>56</v>
      </c>
      <c r="AH637" t="s">
        <v>221</v>
      </c>
      <c r="AI637" t="s">
        <v>591</v>
      </c>
      <c r="AJ637">
        <v>0</v>
      </c>
    </row>
    <row r="638" spans="1:36" x14ac:dyDescent="0.2">
      <c r="A638">
        <v>5597</v>
      </c>
      <c r="B638" t="s">
        <v>919</v>
      </c>
      <c r="C638" t="s">
        <v>920</v>
      </c>
      <c r="D638" t="s">
        <v>39</v>
      </c>
      <c r="E638">
        <v>62944</v>
      </c>
      <c r="F638" t="s">
        <v>938</v>
      </c>
      <c r="G638">
        <v>215528</v>
      </c>
      <c r="H638" t="s">
        <v>592</v>
      </c>
      <c r="J638" t="s">
        <v>823</v>
      </c>
      <c r="K638" t="s">
        <v>824</v>
      </c>
      <c r="L638" t="s">
        <v>825</v>
      </c>
      <c r="M638" t="s">
        <v>82</v>
      </c>
      <c r="N638" t="s">
        <v>46</v>
      </c>
      <c r="O638" t="s">
        <v>110</v>
      </c>
      <c r="P638">
        <v>10351</v>
      </c>
      <c r="Q638" t="s">
        <v>256</v>
      </c>
      <c r="R638">
        <v>20118</v>
      </c>
      <c r="S638" t="s">
        <v>1177</v>
      </c>
      <c r="T638" t="s">
        <v>201</v>
      </c>
      <c r="U638">
        <v>166</v>
      </c>
      <c r="V638" t="s">
        <v>202</v>
      </c>
      <c r="W638" t="s">
        <v>163</v>
      </c>
      <c r="X638" t="s">
        <v>203</v>
      </c>
      <c r="Y638">
        <v>219580</v>
      </c>
      <c r="Z638" t="s">
        <v>263</v>
      </c>
      <c r="AA638" t="s">
        <v>54</v>
      </c>
      <c r="AB638" t="s">
        <v>264</v>
      </c>
      <c r="AC638" t="s">
        <v>56</v>
      </c>
      <c r="AD638" t="s">
        <v>855</v>
      </c>
      <c r="AE638" s="4">
        <v>3.101</v>
      </c>
      <c r="AF638" t="s">
        <v>56</v>
      </c>
      <c r="AH638" t="s">
        <v>221</v>
      </c>
      <c r="AI638" t="s">
        <v>591</v>
      </c>
      <c r="AJ638">
        <v>0</v>
      </c>
    </row>
    <row r="639" spans="1:36" x14ac:dyDescent="0.2">
      <c r="A639">
        <v>5597</v>
      </c>
      <c r="B639" t="s">
        <v>919</v>
      </c>
      <c r="C639" t="s">
        <v>920</v>
      </c>
      <c r="D639" t="s">
        <v>39</v>
      </c>
      <c r="E639">
        <v>62944</v>
      </c>
      <c r="F639" t="s">
        <v>938</v>
      </c>
      <c r="G639">
        <v>215528</v>
      </c>
      <c r="H639" t="s">
        <v>592</v>
      </c>
      <c r="J639" t="s">
        <v>823</v>
      </c>
      <c r="K639" t="s">
        <v>824</v>
      </c>
      <c r="L639" t="s">
        <v>825</v>
      </c>
      <c r="M639" t="s">
        <v>82</v>
      </c>
      <c r="N639" t="s">
        <v>46</v>
      </c>
      <c r="O639" t="s">
        <v>110</v>
      </c>
      <c r="P639">
        <v>10351</v>
      </c>
      <c r="Q639" t="s">
        <v>256</v>
      </c>
      <c r="R639">
        <v>20118</v>
      </c>
      <c r="S639" t="s">
        <v>1177</v>
      </c>
      <c r="T639" t="s">
        <v>201</v>
      </c>
      <c r="U639">
        <v>166</v>
      </c>
      <c r="V639" t="s">
        <v>202</v>
      </c>
      <c r="W639" t="s">
        <v>163</v>
      </c>
      <c r="X639" t="s">
        <v>203</v>
      </c>
      <c r="Y639">
        <v>265362</v>
      </c>
      <c r="Z639" t="s">
        <v>64</v>
      </c>
      <c r="AB639" t="s">
        <v>723</v>
      </c>
      <c r="AC639" t="s">
        <v>56</v>
      </c>
      <c r="AD639" t="s">
        <v>855</v>
      </c>
      <c r="AE639" s="4">
        <v>1.5569999999999999</v>
      </c>
      <c r="AF639" t="s">
        <v>56</v>
      </c>
      <c r="AH639" t="s">
        <v>221</v>
      </c>
      <c r="AI639" t="s">
        <v>591</v>
      </c>
      <c r="AJ639">
        <v>0</v>
      </c>
    </row>
    <row r="640" spans="1:36" x14ac:dyDescent="0.2">
      <c r="A640">
        <v>5597</v>
      </c>
      <c r="B640" t="s">
        <v>919</v>
      </c>
      <c r="C640" t="s">
        <v>920</v>
      </c>
      <c r="D640" t="s">
        <v>39</v>
      </c>
      <c r="E640">
        <v>62944</v>
      </c>
      <c r="F640" t="s">
        <v>938</v>
      </c>
      <c r="G640">
        <v>215528</v>
      </c>
      <c r="H640" t="s">
        <v>592</v>
      </c>
      <c r="J640" t="s">
        <v>823</v>
      </c>
      <c r="K640" t="s">
        <v>824</v>
      </c>
      <c r="L640" t="s">
        <v>825</v>
      </c>
      <c r="M640" t="s">
        <v>82</v>
      </c>
      <c r="N640" t="s">
        <v>46</v>
      </c>
      <c r="O640" t="s">
        <v>110</v>
      </c>
      <c r="P640">
        <v>10351</v>
      </c>
      <c r="Q640" t="s">
        <v>256</v>
      </c>
      <c r="R640">
        <v>20118</v>
      </c>
      <c r="S640" t="s">
        <v>1177</v>
      </c>
      <c r="T640" t="s">
        <v>201</v>
      </c>
      <c r="U640">
        <v>166</v>
      </c>
      <c r="V640" t="s">
        <v>202</v>
      </c>
      <c r="W640" t="s">
        <v>163</v>
      </c>
      <c r="X640" t="s">
        <v>203</v>
      </c>
      <c r="Y640">
        <v>165940</v>
      </c>
      <c r="Z640" t="s">
        <v>826</v>
      </c>
      <c r="AA640" t="s">
        <v>150</v>
      </c>
      <c r="AB640" t="s">
        <v>738</v>
      </c>
      <c r="AC640" t="s">
        <v>56</v>
      </c>
      <c r="AD640" t="s">
        <v>855</v>
      </c>
      <c r="AE640" s="4">
        <v>5</v>
      </c>
      <c r="AF640" t="s">
        <v>56</v>
      </c>
      <c r="AH640" t="s">
        <v>221</v>
      </c>
      <c r="AI640" t="s">
        <v>591</v>
      </c>
      <c r="AJ640">
        <v>0</v>
      </c>
    </row>
    <row r="641" spans="1:36" x14ac:dyDescent="0.2">
      <c r="A641">
        <v>5599</v>
      </c>
      <c r="B641" t="s">
        <v>1125</v>
      </c>
      <c r="C641" t="s">
        <v>1126</v>
      </c>
      <c r="D641" t="s">
        <v>39</v>
      </c>
      <c r="E641">
        <v>62961</v>
      </c>
      <c r="F641" t="s">
        <v>1140</v>
      </c>
      <c r="G641">
        <v>120413</v>
      </c>
      <c r="H641" t="s">
        <v>833</v>
      </c>
      <c r="J641" t="s">
        <v>95</v>
      </c>
      <c r="K641" t="s">
        <v>834</v>
      </c>
      <c r="L641" t="s">
        <v>835</v>
      </c>
      <c r="M641" t="s">
        <v>255</v>
      </c>
      <c r="N641" t="s">
        <v>46</v>
      </c>
      <c r="O641" t="s">
        <v>110</v>
      </c>
      <c r="P641">
        <v>10351</v>
      </c>
      <c r="Q641" t="s">
        <v>256</v>
      </c>
      <c r="R641">
        <v>20118</v>
      </c>
      <c r="S641" t="s">
        <v>1177</v>
      </c>
      <c r="T641" t="s">
        <v>201</v>
      </c>
      <c r="U641">
        <v>166</v>
      </c>
      <c r="V641" t="s">
        <v>202</v>
      </c>
      <c r="W641" t="s">
        <v>163</v>
      </c>
      <c r="X641" t="s">
        <v>203</v>
      </c>
      <c r="Y641">
        <v>249156</v>
      </c>
      <c r="Z641" t="s">
        <v>1136</v>
      </c>
      <c r="AB641" t="s">
        <v>1137</v>
      </c>
      <c r="AC641" t="s">
        <v>56</v>
      </c>
      <c r="AD641" t="s">
        <v>855</v>
      </c>
      <c r="AE641" s="4">
        <v>0.434</v>
      </c>
      <c r="AF641" t="s">
        <v>56</v>
      </c>
      <c r="AH641" t="s">
        <v>221</v>
      </c>
      <c r="AI641" t="s">
        <v>206</v>
      </c>
      <c r="AJ641">
        <v>0</v>
      </c>
    </row>
    <row r="642" spans="1:36" x14ac:dyDescent="0.2">
      <c r="A642">
        <v>5599</v>
      </c>
      <c r="B642" t="s">
        <v>1125</v>
      </c>
      <c r="C642" t="s">
        <v>1126</v>
      </c>
      <c r="D642" t="s">
        <v>39</v>
      </c>
      <c r="E642">
        <v>62961</v>
      </c>
      <c r="F642" t="s">
        <v>1140</v>
      </c>
      <c r="G642">
        <v>120413</v>
      </c>
      <c r="H642" t="s">
        <v>833</v>
      </c>
      <c r="J642" t="s">
        <v>95</v>
      </c>
      <c r="K642" t="s">
        <v>834</v>
      </c>
      <c r="L642" t="s">
        <v>835</v>
      </c>
      <c r="M642" t="s">
        <v>255</v>
      </c>
      <c r="N642" t="s">
        <v>46</v>
      </c>
      <c r="O642" t="s">
        <v>110</v>
      </c>
      <c r="P642">
        <v>10351</v>
      </c>
      <c r="Q642" t="s">
        <v>256</v>
      </c>
      <c r="R642">
        <v>20118</v>
      </c>
      <c r="S642" t="s">
        <v>1177</v>
      </c>
      <c r="T642" t="s">
        <v>201</v>
      </c>
      <c r="U642">
        <v>166</v>
      </c>
      <c r="V642" t="s">
        <v>202</v>
      </c>
      <c r="W642" t="s">
        <v>163</v>
      </c>
      <c r="X642" t="s">
        <v>203</v>
      </c>
      <c r="Y642">
        <v>165916</v>
      </c>
      <c r="Z642" t="s">
        <v>1138</v>
      </c>
      <c r="AB642" t="s">
        <v>1139</v>
      </c>
      <c r="AC642" t="s">
        <v>56</v>
      </c>
      <c r="AD642" t="s">
        <v>855</v>
      </c>
      <c r="AE642" s="4">
        <v>0.71</v>
      </c>
      <c r="AF642" t="s">
        <v>56</v>
      </c>
      <c r="AH642" t="s">
        <v>221</v>
      </c>
      <c r="AI642" t="s">
        <v>206</v>
      </c>
      <c r="AJ642">
        <v>0</v>
      </c>
    </row>
    <row r="643" spans="1:36" x14ac:dyDescent="0.2">
      <c r="A643">
        <v>5599</v>
      </c>
      <c r="B643" t="s">
        <v>1125</v>
      </c>
      <c r="C643" t="s">
        <v>1126</v>
      </c>
      <c r="D643" t="s">
        <v>39</v>
      </c>
      <c r="E643">
        <v>62961</v>
      </c>
      <c r="F643" t="s">
        <v>1140</v>
      </c>
      <c r="G643">
        <v>120413</v>
      </c>
      <c r="H643" t="s">
        <v>833</v>
      </c>
      <c r="J643" t="s">
        <v>95</v>
      </c>
      <c r="K643" t="s">
        <v>834</v>
      </c>
      <c r="L643" t="s">
        <v>835</v>
      </c>
      <c r="M643" t="s">
        <v>255</v>
      </c>
      <c r="N643" t="s">
        <v>46</v>
      </c>
      <c r="O643" t="s">
        <v>110</v>
      </c>
      <c r="P643">
        <v>10351</v>
      </c>
      <c r="Q643" t="s">
        <v>256</v>
      </c>
      <c r="R643">
        <v>20118</v>
      </c>
      <c r="S643" t="s">
        <v>1177</v>
      </c>
      <c r="T643" t="s">
        <v>201</v>
      </c>
      <c r="U643">
        <v>166</v>
      </c>
      <c r="V643" t="s">
        <v>202</v>
      </c>
      <c r="W643" t="s">
        <v>163</v>
      </c>
      <c r="X643" t="s">
        <v>203</v>
      </c>
      <c r="Y643">
        <v>120422</v>
      </c>
      <c r="Z643" t="s">
        <v>1141</v>
      </c>
      <c r="AB643" t="s">
        <v>1142</v>
      </c>
      <c r="AC643" t="s">
        <v>56</v>
      </c>
      <c r="AD643" t="s">
        <v>855</v>
      </c>
      <c r="AE643" s="4">
        <v>0.65100000000000002</v>
      </c>
      <c r="AF643" t="s">
        <v>56</v>
      </c>
      <c r="AH643" t="s">
        <v>221</v>
      </c>
      <c r="AI643" t="s">
        <v>206</v>
      </c>
      <c r="AJ643">
        <v>0</v>
      </c>
    </row>
    <row r="644" spans="1:36" x14ac:dyDescent="0.2">
      <c r="A644">
        <v>5599</v>
      </c>
      <c r="B644" t="s">
        <v>1125</v>
      </c>
      <c r="C644" t="s">
        <v>1126</v>
      </c>
      <c r="D644" t="s">
        <v>39</v>
      </c>
      <c r="E644">
        <v>62961</v>
      </c>
      <c r="F644" t="s">
        <v>1140</v>
      </c>
      <c r="G644">
        <v>120413</v>
      </c>
      <c r="H644" t="s">
        <v>833</v>
      </c>
      <c r="J644" t="s">
        <v>95</v>
      </c>
      <c r="K644" t="s">
        <v>834</v>
      </c>
      <c r="L644" t="s">
        <v>835</v>
      </c>
      <c r="M644" t="s">
        <v>255</v>
      </c>
      <c r="N644" t="s">
        <v>46</v>
      </c>
      <c r="O644" t="s">
        <v>110</v>
      </c>
      <c r="P644">
        <v>10351</v>
      </c>
      <c r="Q644" t="s">
        <v>256</v>
      </c>
      <c r="R644">
        <v>20118</v>
      </c>
      <c r="S644" t="s">
        <v>1177</v>
      </c>
      <c r="T644" t="s">
        <v>201</v>
      </c>
      <c r="U644">
        <v>166</v>
      </c>
      <c r="V644" t="s">
        <v>202</v>
      </c>
      <c r="W644" t="s">
        <v>163</v>
      </c>
      <c r="X644" t="s">
        <v>203</v>
      </c>
      <c r="Y644">
        <v>120413</v>
      </c>
      <c r="Z644" t="s">
        <v>833</v>
      </c>
      <c r="AB644" t="s">
        <v>95</v>
      </c>
      <c r="AC644" t="s">
        <v>56</v>
      </c>
      <c r="AD644" t="s">
        <v>855</v>
      </c>
      <c r="AE644" s="4">
        <v>0.63300000000000001</v>
      </c>
      <c r="AF644" t="s">
        <v>56</v>
      </c>
      <c r="AH644" t="s">
        <v>221</v>
      </c>
      <c r="AI644" t="s">
        <v>206</v>
      </c>
      <c r="AJ644">
        <v>0</v>
      </c>
    </row>
    <row r="645" spans="1:36" x14ac:dyDescent="0.2">
      <c r="A645">
        <v>5599</v>
      </c>
      <c r="B645" t="s">
        <v>1125</v>
      </c>
      <c r="C645" t="s">
        <v>1126</v>
      </c>
      <c r="D645" t="s">
        <v>39</v>
      </c>
      <c r="E645">
        <v>62961</v>
      </c>
      <c r="F645" t="s">
        <v>1140</v>
      </c>
      <c r="G645">
        <v>120413</v>
      </c>
      <c r="H645" t="s">
        <v>833</v>
      </c>
      <c r="J645" t="s">
        <v>95</v>
      </c>
      <c r="K645" t="s">
        <v>834</v>
      </c>
      <c r="L645" t="s">
        <v>835</v>
      </c>
      <c r="M645" t="s">
        <v>255</v>
      </c>
      <c r="N645" t="s">
        <v>46</v>
      </c>
      <c r="O645" t="s">
        <v>110</v>
      </c>
      <c r="P645">
        <v>10351</v>
      </c>
      <c r="Q645" t="s">
        <v>256</v>
      </c>
      <c r="R645">
        <v>20118</v>
      </c>
      <c r="S645" t="s">
        <v>1177</v>
      </c>
      <c r="T645" t="s">
        <v>201</v>
      </c>
      <c r="U645">
        <v>166</v>
      </c>
      <c r="V645" t="s">
        <v>202</v>
      </c>
      <c r="W645" t="s">
        <v>163</v>
      </c>
      <c r="X645" t="s">
        <v>203</v>
      </c>
      <c r="Y645">
        <v>166590</v>
      </c>
      <c r="Z645" t="s">
        <v>1134</v>
      </c>
      <c r="AB645" t="s">
        <v>1135</v>
      </c>
      <c r="AC645" t="s">
        <v>56</v>
      </c>
      <c r="AD645" t="s">
        <v>855</v>
      </c>
      <c r="AE645" s="4">
        <v>0.97499999999999998</v>
      </c>
      <c r="AF645" t="s">
        <v>58</v>
      </c>
      <c r="AH645" t="s">
        <v>221</v>
      </c>
      <c r="AI645" t="s">
        <v>206</v>
      </c>
      <c r="AJ645">
        <v>0</v>
      </c>
    </row>
    <row r="646" spans="1:36" x14ac:dyDescent="0.2">
      <c r="A646">
        <v>5599</v>
      </c>
      <c r="B646" t="s">
        <v>1125</v>
      </c>
      <c r="C646" t="s">
        <v>1126</v>
      </c>
      <c r="D646" t="s">
        <v>39</v>
      </c>
      <c r="E646">
        <v>62961</v>
      </c>
      <c r="F646" t="s">
        <v>1140</v>
      </c>
      <c r="G646">
        <v>120413</v>
      </c>
      <c r="H646" t="s">
        <v>833</v>
      </c>
      <c r="J646" t="s">
        <v>95</v>
      </c>
      <c r="K646" t="s">
        <v>834</v>
      </c>
      <c r="L646" t="s">
        <v>835</v>
      </c>
      <c r="M646" t="s">
        <v>255</v>
      </c>
      <c r="N646" t="s">
        <v>46</v>
      </c>
      <c r="O646" t="s">
        <v>110</v>
      </c>
      <c r="P646">
        <v>10351</v>
      </c>
      <c r="Q646" t="s">
        <v>256</v>
      </c>
      <c r="R646">
        <v>20118</v>
      </c>
      <c r="S646" t="s">
        <v>1177</v>
      </c>
      <c r="T646" t="s">
        <v>201</v>
      </c>
      <c r="U646">
        <v>166</v>
      </c>
      <c r="V646" t="s">
        <v>202</v>
      </c>
      <c r="W646" t="s">
        <v>163</v>
      </c>
      <c r="X646" t="s">
        <v>203</v>
      </c>
      <c r="Y646">
        <v>135662</v>
      </c>
      <c r="Z646" t="s">
        <v>420</v>
      </c>
      <c r="AB646" t="s">
        <v>421</v>
      </c>
      <c r="AC646" t="s">
        <v>58</v>
      </c>
      <c r="AD646" t="s">
        <v>855</v>
      </c>
      <c r="AE646" s="4">
        <v>0.80500000000000005</v>
      </c>
      <c r="AF646" t="s">
        <v>58</v>
      </c>
      <c r="AH646" t="s">
        <v>221</v>
      </c>
      <c r="AI646" t="s">
        <v>206</v>
      </c>
      <c r="AJ646">
        <v>0</v>
      </c>
    </row>
    <row r="647" spans="1:36" x14ac:dyDescent="0.2">
      <c r="A647">
        <v>5599</v>
      </c>
      <c r="B647" t="s">
        <v>1125</v>
      </c>
      <c r="C647" t="s">
        <v>1126</v>
      </c>
      <c r="D647" t="s">
        <v>39</v>
      </c>
      <c r="E647">
        <v>62961</v>
      </c>
      <c r="F647" t="s">
        <v>1140</v>
      </c>
      <c r="G647">
        <v>120413</v>
      </c>
      <c r="H647" t="s">
        <v>833</v>
      </c>
      <c r="J647" t="s">
        <v>95</v>
      </c>
      <c r="K647" t="s">
        <v>834</v>
      </c>
      <c r="L647" t="s">
        <v>835</v>
      </c>
      <c r="M647" t="s">
        <v>255</v>
      </c>
      <c r="N647" t="s">
        <v>46</v>
      </c>
      <c r="O647" t="s">
        <v>110</v>
      </c>
      <c r="P647">
        <v>10351</v>
      </c>
      <c r="Q647" t="s">
        <v>256</v>
      </c>
      <c r="R647">
        <v>20118</v>
      </c>
      <c r="S647" t="s">
        <v>1177</v>
      </c>
      <c r="T647" t="s">
        <v>201</v>
      </c>
      <c r="U647">
        <v>166</v>
      </c>
      <c r="V647" t="s">
        <v>202</v>
      </c>
      <c r="W647" t="s">
        <v>163</v>
      </c>
      <c r="X647" t="s">
        <v>203</v>
      </c>
      <c r="Y647">
        <v>265818</v>
      </c>
      <c r="Z647" t="s">
        <v>1133</v>
      </c>
      <c r="AA647" t="s">
        <v>54</v>
      </c>
      <c r="AB647" t="s">
        <v>261</v>
      </c>
      <c r="AC647" t="s">
        <v>58</v>
      </c>
      <c r="AD647" t="s">
        <v>855</v>
      </c>
      <c r="AE647" s="4">
        <v>0.90400000000000003</v>
      </c>
      <c r="AF647" t="s">
        <v>56</v>
      </c>
      <c r="AH647" t="s">
        <v>221</v>
      </c>
      <c r="AI647" t="s">
        <v>206</v>
      </c>
      <c r="AJ647">
        <v>0</v>
      </c>
    </row>
    <row r="648" spans="1:36" x14ac:dyDescent="0.2">
      <c r="A648">
        <v>5599</v>
      </c>
      <c r="B648" t="s">
        <v>1125</v>
      </c>
      <c r="C648" t="s">
        <v>1126</v>
      </c>
      <c r="D648" t="s">
        <v>39</v>
      </c>
      <c r="E648">
        <v>62961</v>
      </c>
      <c r="F648" t="s">
        <v>1140</v>
      </c>
      <c r="G648">
        <v>120413</v>
      </c>
      <c r="H648" t="s">
        <v>833</v>
      </c>
      <c r="J648" t="s">
        <v>95</v>
      </c>
      <c r="K648" t="s">
        <v>834</v>
      </c>
      <c r="L648" t="s">
        <v>835</v>
      </c>
      <c r="M648" t="s">
        <v>255</v>
      </c>
      <c r="N648" t="s">
        <v>46</v>
      </c>
      <c r="O648" t="s">
        <v>110</v>
      </c>
      <c r="P648">
        <v>10351</v>
      </c>
      <c r="Q648" t="s">
        <v>256</v>
      </c>
      <c r="R648">
        <v>20118</v>
      </c>
      <c r="S648" t="s">
        <v>1177</v>
      </c>
      <c r="T648" t="s">
        <v>201</v>
      </c>
      <c r="U648">
        <v>166</v>
      </c>
      <c r="V648" t="s">
        <v>202</v>
      </c>
      <c r="W648" t="s">
        <v>163</v>
      </c>
      <c r="X648" t="s">
        <v>203</v>
      </c>
      <c r="Y648">
        <v>120418</v>
      </c>
      <c r="Z648" t="s">
        <v>830</v>
      </c>
      <c r="AB648" t="s">
        <v>831</v>
      </c>
      <c r="AC648" t="s">
        <v>58</v>
      </c>
      <c r="AD648" t="s">
        <v>855</v>
      </c>
      <c r="AE648" s="4">
        <v>1.0660000000000001</v>
      </c>
      <c r="AF648" t="s">
        <v>56</v>
      </c>
      <c r="AH648" t="s">
        <v>221</v>
      </c>
      <c r="AI648" t="s">
        <v>206</v>
      </c>
      <c r="AJ648">
        <v>0</v>
      </c>
    </row>
    <row r="649" spans="1:36" x14ac:dyDescent="0.2">
      <c r="A649">
        <v>5594</v>
      </c>
      <c r="B649" t="s">
        <v>547</v>
      </c>
      <c r="C649" t="s">
        <v>548</v>
      </c>
      <c r="D649" t="s">
        <v>39</v>
      </c>
      <c r="E649">
        <v>62808</v>
      </c>
      <c r="F649" t="s">
        <v>634</v>
      </c>
      <c r="G649">
        <v>229495</v>
      </c>
      <c r="H649" t="s">
        <v>635</v>
      </c>
      <c r="J649" t="s">
        <v>636</v>
      </c>
      <c r="K649" t="s">
        <v>637</v>
      </c>
      <c r="L649" t="s">
        <v>638</v>
      </c>
      <c r="M649" t="s">
        <v>255</v>
      </c>
      <c r="N649" t="s">
        <v>46</v>
      </c>
      <c r="P649">
        <v>11309</v>
      </c>
      <c r="Q649" t="s">
        <v>639</v>
      </c>
      <c r="R649">
        <v>21931</v>
      </c>
      <c r="S649" t="s">
        <v>1186</v>
      </c>
      <c r="T649" t="s">
        <v>640</v>
      </c>
      <c r="U649">
        <v>27</v>
      </c>
      <c r="V649" t="s">
        <v>641</v>
      </c>
      <c r="W649" t="s">
        <v>642</v>
      </c>
      <c r="X649" t="s">
        <v>643</v>
      </c>
      <c r="Y649">
        <v>250185</v>
      </c>
      <c r="Z649" t="s">
        <v>73</v>
      </c>
      <c r="AB649" t="s">
        <v>644</v>
      </c>
      <c r="AC649" t="s">
        <v>56</v>
      </c>
      <c r="AD649" t="s">
        <v>257</v>
      </c>
      <c r="AE649" s="4">
        <v>0.52400000000000002</v>
      </c>
      <c r="AF649" t="s">
        <v>56</v>
      </c>
      <c r="AH649" t="s">
        <v>221</v>
      </c>
      <c r="AI649" t="s">
        <v>221</v>
      </c>
      <c r="AJ649">
        <v>0</v>
      </c>
    </row>
    <row r="650" spans="1:36" x14ac:dyDescent="0.2">
      <c r="A650">
        <v>5594</v>
      </c>
      <c r="B650" t="s">
        <v>547</v>
      </c>
      <c r="C650" t="s">
        <v>548</v>
      </c>
      <c r="D650" t="s">
        <v>39</v>
      </c>
      <c r="E650">
        <v>62808</v>
      </c>
      <c r="F650" t="s">
        <v>634</v>
      </c>
      <c r="G650">
        <v>229495</v>
      </c>
      <c r="H650" t="s">
        <v>635</v>
      </c>
      <c r="J650" t="s">
        <v>636</v>
      </c>
      <c r="K650" t="s">
        <v>637</v>
      </c>
      <c r="L650" t="s">
        <v>638</v>
      </c>
      <c r="M650" t="s">
        <v>255</v>
      </c>
      <c r="N650" t="s">
        <v>46</v>
      </c>
      <c r="P650">
        <v>11309</v>
      </c>
      <c r="Q650" t="s">
        <v>639</v>
      </c>
      <c r="R650">
        <v>21931</v>
      </c>
      <c r="S650" t="s">
        <v>1186</v>
      </c>
      <c r="T650" t="s">
        <v>640</v>
      </c>
      <c r="U650">
        <v>27</v>
      </c>
      <c r="V650" t="s">
        <v>641</v>
      </c>
      <c r="W650" t="s">
        <v>642</v>
      </c>
      <c r="X650" t="s">
        <v>643</v>
      </c>
      <c r="Y650">
        <v>250201</v>
      </c>
      <c r="Z650" t="s">
        <v>120</v>
      </c>
      <c r="AB650" t="s">
        <v>645</v>
      </c>
      <c r="AC650" t="s">
        <v>56</v>
      </c>
      <c r="AD650" t="s">
        <v>257</v>
      </c>
      <c r="AE650" s="4">
        <v>0.443</v>
      </c>
      <c r="AF650" t="s">
        <v>56</v>
      </c>
      <c r="AH650" t="s">
        <v>221</v>
      </c>
      <c r="AI650" t="s">
        <v>221</v>
      </c>
      <c r="AJ650">
        <v>0</v>
      </c>
    </row>
    <row r="651" spans="1:36" x14ac:dyDescent="0.2">
      <c r="A651">
        <v>5594</v>
      </c>
      <c r="B651" t="s">
        <v>547</v>
      </c>
      <c r="C651" t="s">
        <v>548</v>
      </c>
      <c r="D651" t="s">
        <v>39</v>
      </c>
      <c r="E651">
        <v>62808</v>
      </c>
      <c r="F651" t="s">
        <v>634</v>
      </c>
      <c r="G651">
        <v>229495</v>
      </c>
      <c r="H651" t="s">
        <v>635</v>
      </c>
      <c r="J651" t="s">
        <v>636</v>
      </c>
      <c r="K651" t="s">
        <v>637</v>
      </c>
      <c r="L651" t="s">
        <v>638</v>
      </c>
      <c r="M651" t="s">
        <v>255</v>
      </c>
      <c r="N651" t="s">
        <v>46</v>
      </c>
      <c r="P651">
        <v>11309</v>
      </c>
      <c r="Q651" t="s">
        <v>639</v>
      </c>
      <c r="R651">
        <v>21931</v>
      </c>
      <c r="S651" t="s">
        <v>1186</v>
      </c>
      <c r="T651" t="s">
        <v>640</v>
      </c>
      <c r="U651">
        <v>27</v>
      </c>
      <c r="V651" t="s">
        <v>641</v>
      </c>
      <c r="W651" t="s">
        <v>642</v>
      </c>
      <c r="X651" t="s">
        <v>643</v>
      </c>
      <c r="Y651">
        <v>135208</v>
      </c>
      <c r="Z651" t="s">
        <v>263</v>
      </c>
      <c r="AB651" t="s">
        <v>646</v>
      </c>
      <c r="AC651" t="s">
        <v>56</v>
      </c>
      <c r="AD651" t="s">
        <v>257</v>
      </c>
      <c r="AE651" s="4">
        <v>0.39800000000000002</v>
      </c>
      <c r="AF651" t="s">
        <v>56</v>
      </c>
      <c r="AH651" t="s">
        <v>221</v>
      </c>
      <c r="AI651" t="s">
        <v>221</v>
      </c>
      <c r="AJ651">
        <v>0</v>
      </c>
    </row>
    <row r="652" spans="1:36" x14ac:dyDescent="0.2">
      <c r="A652">
        <v>5594</v>
      </c>
      <c r="B652" t="s">
        <v>547</v>
      </c>
      <c r="C652" t="s">
        <v>548</v>
      </c>
      <c r="D652" t="s">
        <v>39</v>
      </c>
      <c r="E652">
        <v>62808</v>
      </c>
      <c r="F652" t="s">
        <v>634</v>
      </c>
      <c r="G652">
        <v>229495</v>
      </c>
      <c r="H652" t="s">
        <v>635</v>
      </c>
      <c r="J652" t="s">
        <v>636</v>
      </c>
      <c r="K652" t="s">
        <v>637</v>
      </c>
      <c r="L652" t="s">
        <v>638</v>
      </c>
      <c r="M652" t="s">
        <v>255</v>
      </c>
      <c r="N652" t="s">
        <v>46</v>
      </c>
      <c r="P652">
        <v>11309</v>
      </c>
      <c r="Q652" t="s">
        <v>639</v>
      </c>
      <c r="R652">
        <v>21931</v>
      </c>
      <c r="S652" t="s">
        <v>1186</v>
      </c>
      <c r="T652" t="s">
        <v>640</v>
      </c>
      <c r="U652">
        <v>27</v>
      </c>
      <c r="V652" t="s">
        <v>641</v>
      </c>
      <c r="W652" t="s">
        <v>642</v>
      </c>
      <c r="X652" t="s">
        <v>643</v>
      </c>
      <c r="Y652">
        <v>160094</v>
      </c>
      <c r="Z652" t="s">
        <v>207</v>
      </c>
      <c r="AB652" t="s">
        <v>647</v>
      </c>
      <c r="AC652" t="s">
        <v>56</v>
      </c>
      <c r="AD652" t="s">
        <v>257</v>
      </c>
      <c r="AE652" s="4">
        <v>0.38200000000000001</v>
      </c>
      <c r="AF652" t="s">
        <v>56</v>
      </c>
      <c r="AH652" t="s">
        <v>221</v>
      </c>
      <c r="AI652" t="s">
        <v>221</v>
      </c>
      <c r="AJ652">
        <v>0</v>
      </c>
    </row>
    <row r="653" spans="1:36" x14ac:dyDescent="0.2">
      <c r="A653">
        <v>5594</v>
      </c>
      <c r="B653" t="s">
        <v>547</v>
      </c>
      <c r="C653" t="s">
        <v>548</v>
      </c>
      <c r="D653" t="s">
        <v>39</v>
      </c>
      <c r="E653">
        <v>62808</v>
      </c>
      <c r="F653" t="s">
        <v>634</v>
      </c>
      <c r="G653">
        <v>229495</v>
      </c>
      <c r="H653" t="s">
        <v>635</v>
      </c>
      <c r="J653" t="s">
        <v>636</v>
      </c>
      <c r="K653" t="s">
        <v>637</v>
      </c>
      <c r="L653" t="s">
        <v>638</v>
      </c>
      <c r="M653" t="s">
        <v>255</v>
      </c>
      <c r="N653" t="s">
        <v>46</v>
      </c>
      <c r="P653">
        <v>11309</v>
      </c>
      <c r="Q653" t="s">
        <v>639</v>
      </c>
      <c r="R653">
        <v>21931</v>
      </c>
      <c r="S653" t="s">
        <v>1186</v>
      </c>
      <c r="T653" t="s">
        <v>640</v>
      </c>
      <c r="U653">
        <v>27</v>
      </c>
      <c r="V653" t="s">
        <v>641</v>
      </c>
      <c r="W653" t="s">
        <v>642</v>
      </c>
      <c r="X653" t="s">
        <v>643</v>
      </c>
      <c r="Y653">
        <v>160715</v>
      </c>
      <c r="Z653" t="s">
        <v>153</v>
      </c>
      <c r="AA653" t="s">
        <v>54</v>
      </c>
      <c r="AB653" t="s">
        <v>648</v>
      </c>
      <c r="AC653" t="s">
        <v>58</v>
      </c>
      <c r="AD653" t="s">
        <v>257</v>
      </c>
      <c r="AE653" s="4">
        <v>0.36599999999999999</v>
      </c>
      <c r="AF653" t="s">
        <v>56</v>
      </c>
      <c r="AH653" t="s">
        <v>221</v>
      </c>
      <c r="AI653" t="s">
        <v>221</v>
      </c>
      <c r="AJ653">
        <v>0</v>
      </c>
    </row>
    <row r="654" spans="1:36" x14ac:dyDescent="0.2">
      <c r="A654">
        <v>5594</v>
      </c>
      <c r="B654" t="s">
        <v>547</v>
      </c>
      <c r="C654" t="s">
        <v>548</v>
      </c>
      <c r="D654" t="s">
        <v>39</v>
      </c>
      <c r="E654">
        <v>62808</v>
      </c>
      <c r="F654" t="s">
        <v>634</v>
      </c>
      <c r="G654">
        <v>229495</v>
      </c>
      <c r="H654" t="s">
        <v>635</v>
      </c>
      <c r="J654" t="s">
        <v>636</v>
      </c>
      <c r="K654" t="s">
        <v>637</v>
      </c>
      <c r="L654" t="s">
        <v>638</v>
      </c>
      <c r="M654" t="s">
        <v>255</v>
      </c>
      <c r="N654" t="s">
        <v>46</v>
      </c>
      <c r="P654">
        <v>11309</v>
      </c>
      <c r="Q654" t="s">
        <v>639</v>
      </c>
      <c r="R654">
        <v>21931</v>
      </c>
      <c r="S654" t="s">
        <v>1186</v>
      </c>
      <c r="T654" t="s">
        <v>640</v>
      </c>
      <c r="U654">
        <v>27</v>
      </c>
      <c r="V654" t="s">
        <v>641</v>
      </c>
      <c r="W654" t="s">
        <v>642</v>
      </c>
      <c r="X654" t="s">
        <v>643</v>
      </c>
      <c r="Y654">
        <v>228351</v>
      </c>
      <c r="Z654" t="s">
        <v>398</v>
      </c>
      <c r="AB654" t="s">
        <v>649</v>
      </c>
      <c r="AC654" t="s">
        <v>58</v>
      </c>
      <c r="AD654" t="s">
        <v>257</v>
      </c>
      <c r="AE654" s="4">
        <v>0.35</v>
      </c>
      <c r="AF654" t="s">
        <v>58</v>
      </c>
      <c r="AH654" t="s">
        <v>221</v>
      </c>
      <c r="AI654" t="s">
        <v>221</v>
      </c>
      <c r="AJ654">
        <v>0</v>
      </c>
    </row>
    <row r="655" spans="1:36" x14ac:dyDescent="0.2">
      <c r="A655">
        <v>5594</v>
      </c>
      <c r="B655" t="s">
        <v>547</v>
      </c>
      <c r="C655" t="s">
        <v>548</v>
      </c>
      <c r="D655" t="s">
        <v>39</v>
      </c>
      <c r="E655">
        <v>62808</v>
      </c>
      <c r="F655" t="s">
        <v>634</v>
      </c>
      <c r="G655">
        <v>229495</v>
      </c>
      <c r="H655" t="s">
        <v>635</v>
      </c>
      <c r="J655" t="s">
        <v>636</v>
      </c>
      <c r="K655" t="s">
        <v>637</v>
      </c>
      <c r="L655" t="s">
        <v>638</v>
      </c>
      <c r="M655" t="s">
        <v>255</v>
      </c>
      <c r="N655" t="s">
        <v>46</v>
      </c>
      <c r="P655">
        <v>11309</v>
      </c>
      <c r="Q655" t="s">
        <v>639</v>
      </c>
      <c r="R655">
        <v>21931</v>
      </c>
      <c r="S655" t="s">
        <v>1186</v>
      </c>
      <c r="T655" t="s">
        <v>640</v>
      </c>
      <c r="U655">
        <v>27</v>
      </c>
      <c r="V655" t="s">
        <v>641</v>
      </c>
      <c r="W655" t="s">
        <v>642</v>
      </c>
      <c r="X655" t="s">
        <v>643</v>
      </c>
      <c r="Y655">
        <v>229495</v>
      </c>
      <c r="Z655" t="s">
        <v>635</v>
      </c>
      <c r="AB655" t="s">
        <v>636</v>
      </c>
      <c r="AC655" t="s">
        <v>56</v>
      </c>
      <c r="AD655" t="s">
        <v>257</v>
      </c>
      <c r="AE655" s="4">
        <v>0.28599999999999998</v>
      </c>
      <c r="AF655" t="s">
        <v>56</v>
      </c>
      <c r="AH655" t="s">
        <v>221</v>
      </c>
      <c r="AI655" t="s">
        <v>221</v>
      </c>
      <c r="AJ655">
        <v>0</v>
      </c>
    </row>
    <row r="656" spans="1:36" x14ac:dyDescent="0.2">
      <c r="A656">
        <v>5597</v>
      </c>
      <c r="B656" t="s">
        <v>919</v>
      </c>
      <c r="C656" t="s">
        <v>920</v>
      </c>
      <c r="D656" t="s">
        <v>39</v>
      </c>
      <c r="E656">
        <v>62945</v>
      </c>
      <c r="F656" t="s">
        <v>939</v>
      </c>
      <c r="G656">
        <v>228351</v>
      </c>
      <c r="H656" t="s">
        <v>398</v>
      </c>
      <c r="J656" t="s">
        <v>649</v>
      </c>
      <c r="K656" t="s">
        <v>940</v>
      </c>
      <c r="L656" t="s">
        <v>941</v>
      </c>
      <c r="M656" t="s">
        <v>255</v>
      </c>
      <c r="N656" t="s">
        <v>46</v>
      </c>
      <c r="O656" t="s">
        <v>110</v>
      </c>
      <c r="P656">
        <v>11309</v>
      </c>
      <c r="Q656" t="s">
        <v>639</v>
      </c>
      <c r="R656">
        <v>21931</v>
      </c>
      <c r="S656" t="s">
        <v>1186</v>
      </c>
      <c r="T656" t="s">
        <v>640</v>
      </c>
      <c r="U656">
        <v>27</v>
      </c>
      <c r="V656" t="s">
        <v>641</v>
      </c>
      <c r="W656" t="s">
        <v>642</v>
      </c>
      <c r="X656" t="s">
        <v>643</v>
      </c>
      <c r="Y656">
        <v>228351</v>
      </c>
      <c r="Z656" t="s">
        <v>398</v>
      </c>
      <c r="AB656" t="s">
        <v>649</v>
      </c>
      <c r="AC656" t="s">
        <v>56</v>
      </c>
      <c r="AD656" t="s">
        <v>855</v>
      </c>
      <c r="AE656" s="4">
        <v>4.4429999999999996</v>
      </c>
      <c r="AF656" t="s">
        <v>56</v>
      </c>
      <c r="AJ656">
        <v>0</v>
      </c>
    </row>
    <row r="657" spans="1:36" x14ac:dyDescent="0.2">
      <c r="A657">
        <v>5597</v>
      </c>
      <c r="B657" t="s">
        <v>919</v>
      </c>
      <c r="C657" t="s">
        <v>920</v>
      </c>
      <c r="D657" t="s">
        <v>39</v>
      </c>
      <c r="E657">
        <v>62945</v>
      </c>
      <c r="F657" t="s">
        <v>939</v>
      </c>
      <c r="G657">
        <v>228351</v>
      </c>
      <c r="H657" t="s">
        <v>398</v>
      </c>
      <c r="J657" t="s">
        <v>649</v>
      </c>
      <c r="K657" t="s">
        <v>940</v>
      </c>
      <c r="L657" t="s">
        <v>941</v>
      </c>
      <c r="M657" t="s">
        <v>255</v>
      </c>
      <c r="N657" t="s">
        <v>46</v>
      </c>
      <c r="O657" t="s">
        <v>110</v>
      </c>
      <c r="P657">
        <v>11309</v>
      </c>
      <c r="Q657" t="s">
        <v>639</v>
      </c>
      <c r="R657">
        <v>21931</v>
      </c>
      <c r="S657" t="s">
        <v>1186</v>
      </c>
      <c r="T657" t="s">
        <v>640</v>
      </c>
      <c r="U657">
        <v>27</v>
      </c>
      <c r="V657" t="s">
        <v>641</v>
      </c>
      <c r="W657" t="s">
        <v>642</v>
      </c>
      <c r="X657" t="s">
        <v>643</v>
      </c>
      <c r="Y657">
        <v>130890</v>
      </c>
      <c r="Z657" t="s">
        <v>61</v>
      </c>
      <c r="AB657" t="s">
        <v>942</v>
      </c>
      <c r="AC657" t="s">
        <v>56</v>
      </c>
      <c r="AD657" t="s">
        <v>855</v>
      </c>
      <c r="AE657" s="4">
        <v>3.8170000000000002</v>
      </c>
      <c r="AF657" t="s">
        <v>56</v>
      </c>
      <c r="AJ657">
        <v>0</v>
      </c>
    </row>
    <row r="658" spans="1:36" x14ac:dyDescent="0.2">
      <c r="A658">
        <v>5597</v>
      </c>
      <c r="B658" t="s">
        <v>919</v>
      </c>
      <c r="C658" t="s">
        <v>920</v>
      </c>
      <c r="D658" t="s">
        <v>39</v>
      </c>
      <c r="E658">
        <v>62945</v>
      </c>
      <c r="F658" t="s">
        <v>939</v>
      </c>
      <c r="G658">
        <v>228351</v>
      </c>
      <c r="H658" t="s">
        <v>398</v>
      </c>
      <c r="J658" t="s">
        <v>649</v>
      </c>
      <c r="K658" t="s">
        <v>940</v>
      </c>
      <c r="L658" t="s">
        <v>941</v>
      </c>
      <c r="M658" t="s">
        <v>255</v>
      </c>
      <c r="N658" t="s">
        <v>46</v>
      </c>
      <c r="O658" t="s">
        <v>110</v>
      </c>
      <c r="P658">
        <v>11309</v>
      </c>
      <c r="Q658" t="s">
        <v>639</v>
      </c>
      <c r="R658">
        <v>21931</v>
      </c>
      <c r="S658" t="s">
        <v>1186</v>
      </c>
      <c r="T658" t="s">
        <v>640</v>
      </c>
      <c r="U658">
        <v>27</v>
      </c>
      <c r="V658" t="s">
        <v>641</v>
      </c>
      <c r="W658" t="s">
        <v>642</v>
      </c>
      <c r="X658" t="s">
        <v>643</v>
      </c>
      <c r="Y658">
        <v>173955</v>
      </c>
      <c r="Z658" t="s">
        <v>943</v>
      </c>
      <c r="AB658" t="s">
        <v>942</v>
      </c>
      <c r="AC658" t="s">
        <v>58</v>
      </c>
      <c r="AD658" t="s">
        <v>855</v>
      </c>
      <c r="AE658" s="4">
        <v>2.6360000000000001</v>
      </c>
      <c r="AF658" t="s">
        <v>58</v>
      </c>
      <c r="AJ658">
        <v>0</v>
      </c>
    </row>
    <row r="659" spans="1:36" x14ac:dyDescent="0.2">
      <c r="A659">
        <v>5597</v>
      </c>
      <c r="B659" t="s">
        <v>919</v>
      </c>
      <c r="C659" t="s">
        <v>920</v>
      </c>
      <c r="D659" t="s">
        <v>39</v>
      </c>
      <c r="E659">
        <v>62945</v>
      </c>
      <c r="F659" t="s">
        <v>939</v>
      </c>
      <c r="G659">
        <v>228351</v>
      </c>
      <c r="H659" t="s">
        <v>398</v>
      </c>
      <c r="J659" t="s">
        <v>649</v>
      </c>
      <c r="K659" t="s">
        <v>940</v>
      </c>
      <c r="L659" t="s">
        <v>941</v>
      </c>
      <c r="M659" t="s">
        <v>255</v>
      </c>
      <c r="N659" t="s">
        <v>46</v>
      </c>
      <c r="O659" t="s">
        <v>110</v>
      </c>
      <c r="P659">
        <v>11309</v>
      </c>
      <c r="Q659" t="s">
        <v>639</v>
      </c>
      <c r="R659">
        <v>21931</v>
      </c>
      <c r="S659" t="s">
        <v>1186</v>
      </c>
      <c r="T659" t="s">
        <v>640</v>
      </c>
      <c r="U659">
        <v>27</v>
      </c>
      <c r="V659" t="s">
        <v>641</v>
      </c>
      <c r="W659" t="s">
        <v>642</v>
      </c>
      <c r="X659" t="s">
        <v>643</v>
      </c>
      <c r="Y659">
        <v>228352</v>
      </c>
      <c r="Z659" t="s">
        <v>426</v>
      </c>
      <c r="AB659" t="s">
        <v>944</v>
      </c>
      <c r="AC659" t="s">
        <v>56</v>
      </c>
      <c r="AD659" t="s">
        <v>855</v>
      </c>
      <c r="AE659" s="4">
        <v>2.1480000000000001</v>
      </c>
      <c r="AF659" t="s">
        <v>56</v>
      </c>
      <c r="AJ659">
        <v>0</v>
      </c>
    </row>
    <row r="660" spans="1:36" x14ac:dyDescent="0.2">
      <c r="A660">
        <v>5597</v>
      </c>
      <c r="B660" t="s">
        <v>919</v>
      </c>
      <c r="C660" t="s">
        <v>920</v>
      </c>
      <c r="D660" t="s">
        <v>39</v>
      </c>
      <c r="E660">
        <v>62945</v>
      </c>
      <c r="F660" t="s">
        <v>939</v>
      </c>
      <c r="G660">
        <v>228351</v>
      </c>
      <c r="H660" t="s">
        <v>398</v>
      </c>
      <c r="J660" t="s">
        <v>649</v>
      </c>
      <c r="K660" t="s">
        <v>940</v>
      </c>
      <c r="L660" t="s">
        <v>941</v>
      </c>
      <c r="M660" t="s">
        <v>255</v>
      </c>
      <c r="N660" t="s">
        <v>46</v>
      </c>
      <c r="O660" t="s">
        <v>110</v>
      </c>
      <c r="P660">
        <v>11309</v>
      </c>
      <c r="Q660" t="s">
        <v>639</v>
      </c>
      <c r="R660">
        <v>21931</v>
      </c>
      <c r="S660" t="s">
        <v>1186</v>
      </c>
      <c r="T660" t="s">
        <v>640</v>
      </c>
      <c r="U660">
        <v>27</v>
      </c>
      <c r="V660" t="s">
        <v>641</v>
      </c>
      <c r="W660" t="s">
        <v>642</v>
      </c>
      <c r="X660" t="s">
        <v>643</v>
      </c>
      <c r="Y660">
        <v>135208</v>
      </c>
      <c r="Z660" t="s">
        <v>263</v>
      </c>
      <c r="AB660" t="s">
        <v>646</v>
      </c>
      <c r="AC660" t="s">
        <v>58</v>
      </c>
      <c r="AD660" t="s">
        <v>855</v>
      </c>
      <c r="AE660" s="4">
        <v>1.92</v>
      </c>
      <c r="AF660" t="s">
        <v>58</v>
      </c>
      <c r="AJ660">
        <v>0</v>
      </c>
    </row>
    <row r="661" spans="1:36" x14ac:dyDescent="0.2">
      <c r="A661">
        <v>5597</v>
      </c>
      <c r="B661" t="s">
        <v>919</v>
      </c>
      <c r="C661" t="s">
        <v>920</v>
      </c>
      <c r="D661" t="s">
        <v>39</v>
      </c>
      <c r="E661">
        <v>62945</v>
      </c>
      <c r="F661" t="s">
        <v>939</v>
      </c>
      <c r="G661">
        <v>228351</v>
      </c>
      <c r="H661" t="s">
        <v>398</v>
      </c>
      <c r="J661" t="s">
        <v>649</v>
      </c>
      <c r="K661" t="s">
        <v>940</v>
      </c>
      <c r="L661" t="s">
        <v>941</v>
      </c>
      <c r="M661" t="s">
        <v>255</v>
      </c>
      <c r="N661" t="s">
        <v>46</v>
      </c>
      <c r="O661" t="s">
        <v>110</v>
      </c>
      <c r="P661">
        <v>11309</v>
      </c>
      <c r="Q661" t="s">
        <v>639</v>
      </c>
      <c r="R661">
        <v>21931</v>
      </c>
      <c r="S661" t="s">
        <v>1186</v>
      </c>
      <c r="T661" t="s">
        <v>640</v>
      </c>
      <c r="U661">
        <v>27</v>
      </c>
      <c r="V661" t="s">
        <v>641</v>
      </c>
      <c r="W661" t="s">
        <v>642</v>
      </c>
      <c r="X661" t="s">
        <v>643</v>
      </c>
      <c r="Y661">
        <v>246346</v>
      </c>
      <c r="Z661" t="s">
        <v>120</v>
      </c>
      <c r="AB661" t="s">
        <v>945</v>
      </c>
      <c r="AC661" t="s">
        <v>56</v>
      </c>
      <c r="AD661" t="s">
        <v>855</v>
      </c>
      <c r="AE661" s="4">
        <v>1.889</v>
      </c>
      <c r="AF661" t="s">
        <v>56</v>
      </c>
      <c r="AJ661">
        <v>0</v>
      </c>
    </row>
    <row r="662" spans="1:36" x14ac:dyDescent="0.2">
      <c r="A662">
        <v>5597</v>
      </c>
      <c r="B662" t="s">
        <v>919</v>
      </c>
      <c r="C662" t="s">
        <v>920</v>
      </c>
      <c r="D662" t="s">
        <v>39</v>
      </c>
      <c r="E662">
        <v>62945</v>
      </c>
      <c r="F662" t="s">
        <v>939</v>
      </c>
      <c r="G662">
        <v>228351</v>
      </c>
      <c r="H662" t="s">
        <v>398</v>
      </c>
      <c r="J662" t="s">
        <v>649</v>
      </c>
      <c r="K662" t="s">
        <v>940</v>
      </c>
      <c r="L662" t="s">
        <v>941</v>
      </c>
      <c r="M662" t="s">
        <v>255</v>
      </c>
      <c r="N662" t="s">
        <v>46</v>
      </c>
      <c r="O662" t="s">
        <v>110</v>
      </c>
      <c r="P662">
        <v>11309</v>
      </c>
      <c r="Q662" t="s">
        <v>639</v>
      </c>
      <c r="R662">
        <v>21931</v>
      </c>
      <c r="S662" t="s">
        <v>1186</v>
      </c>
      <c r="T662" t="s">
        <v>640</v>
      </c>
      <c r="U662">
        <v>27</v>
      </c>
      <c r="V662" t="s">
        <v>641</v>
      </c>
      <c r="W662" t="s">
        <v>642</v>
      </c>
      <c r="X662" t="s">
        <v>643</v>
      </c>
      <c r="Y662">
        <v>246344</v>
      </c>
      <c r="Z662" t="s">
        <v>139</v>
      </c>
      <c r="AA662" t="s">
        <v>166</v>
      </c>
      <c r="AB662" t="s">
        <v>946</v>
      </c>
      <c r="AC662" t="s">
        <v>56</v>
      </c>
      <c r="AD662" t="s">
        <v>855</v>
      </c>
      <c r="AE662" s="4">
        <v>1.4970000000000001</v>
      </c>
      <c r="AF662" t="s">
        <v>56</v>
      </c>
      <c r="AJ662">
        <v>0</v>
      </c>
    </row>
    <row r="663" spans="1:36" x14ac:dyDescent="0.2">
      <c r="A663">
        <v>5598</v>
      </c>
      <c r="B663" t="s">
        <v>1023</v>
      </c>
      <c r="C663" t="s">
        <v>1024</v>
      </c>
      <c r="D663" t="s">
        <v>39</v>
      </c>
      <c r="E663">
        <v>62922</v>
      </c>
      <c r="F663" t="s">
        <v>1047</v>
      </c>
      <c r="G663">
        <v>265801</v>
      </c>
      <c r="H663" t="s">
        <v>1048</v>
      </c>
      <c r="I663" t="s">
        <v>66</v>
      </c>
      <c r="J663" t="s">
        <v>1049</v>
      </c>
      <c r="K663" t="s">
        <v>1050</v>
      </c>
      <c r="L663" t="s">
        <v>1051</v>
      </c>
      <c r="M663" t="s">
        <v>255</v>
      </c>
      <c r="N663" t="s">
        <v>46</v>
      </c>
      <c r="O663" t="s">
        <v>110</v>
      </c>
      <c r="P663">
        <v>11309</v>
      </c>
      <c r="Q663" t="s">
        <v>639</v>
      </c>
      <c r="R663">
        <v>21931</v>
      </c>
      <c r="S663" t="s">
        <v>1186</v>
      </c>
      <c r="T663" t="s">
        <v>640</v>
      </c>
      <c r="U663">
        <v>27</v>
      </c>
      <c r="V663" t="s">
        <v>641</v>
      </c>
      <c r="W663" t="s">
        <v>642</v>
      </c>
      <c r="X663" t="s">
        <v>643</v>
      </c>
      <c r="Y663">
        <v>229495</v>
      </c>
      <c r="Z663" t="s">
        <v>635</v>
      </c>
      <c r="AB663" t="s">
        <v>636</v>
      </c>
      <c r="AC663" t="s">
        <v>58</v>
      </c>
      <c r="AD663" t="s">
        <v>855</v>
      </c>
      <c r="AE663" s="4">
        <v>1.5369999999999999</v>
      </c>
      <c r="AF663" t="s">
        <v>58</v>
      </c>
      <c r="AJ663">
        <v>0</v>
      </c>
    </row>
    <row r="664" spans="1:36" x14ac:dyDescent="0.2">
      <c r="A664">
        <v>5598</v>
      </c>
      <c r="B664" t="s">
        <v>1023</v>
      </c>
      <c r="C664" t="s">
        <v>1024</v>
      </c>
      <c r="D664" t="s">
        <v>39</v>
      </c>
      <c r="E664">
        <v>62922</v>
      </c>
      <c r="F664" t="s">
        <v>1047</v>
      </c>
      <c r="G664">
        <v>265801</v>
      </c>
      <c r="H664" t="s">
        <v>1048</v>
      </c>
      <c r="I664" t="s">
        <v>66</v>
      </c>
      <c r="J664" t="s">
        <v>1049</v>
      </c>
      <c r="K664" t="s">
        <v>1050</v>
      </c>
      <c r="L664" t="s">
        <v>1051</v>
      </c>
      <c r="M664" t="s">
        <v>255</v>
      </c>
      <c r="N664" t="s">
        <v>46</v>
      </c>
      <c r="O664" t="s">
        <v>110</v>
      </c>
      <c r="P664">
        <v>11309</v>
      </c>
      <c r="Q664" t="s">
        <v>639</v>
      </c>
      <c r="R664">
        <v>21931</v>
      </c>
      <c r="S664" t="s">
        <v>1186</v>
      </c>
      <c r="T664" t="s">
        <v>640</v>
      </c>
      <c r="U664">
        <v>27</v>
      </c>
      <c r="V664" t="s">
        <v>641</v>
      </c>
      <c r="W664" t="s">
        <v>642</v>
      </c>
      <c r="X664" t="s">
        <v>643</v>
      </c>
      <c r="Y664">
        <v>246344</v>
      </c>
      <c r="Z664" t="s">
        <v>139</v>
      </c>
      <c r="AA664" t="s">
        <v>166</v>
      </c>
      <c r="AB664" t="s">
        <v>946</v>
      </c>
      <c r="AC664" t="s">
        <v>58</v>
      </c>
      <c r="AD664" t="s">
        <v>855</v>
      </c>
      <c r="AE664" s="4">
        <v>1.4970000000000001</v>
      </c>
      <c r="AF664" t="s">
        <v>56</v>
      </c>
      <c r="AJ664">
        <v>0</v>
      </c>
    </row>
    <row r="665" spans="1:36" x14ac:dyDescent="0.2">
      <c r="A665">
        <v>5598</v>
      </c>
      <c r="B665" t="s">
        <v>1023</v>
      </c>
      <c r="C665" t="s">
        <v>1024</v>
      </c>
      <c r="D665" t="s">
        <v>39</v>
      </c>
      <c r="E665">
        <v>62922</v>
      </c>
      <c r="F665" t="s">
        <v>1047</v>
      </c>
      <c r="G665">
        <v>265801</v>
      </c>
      <c r="H665" t="s">
        <v>1048</v>
      </c>
      <c r="I665" t="s">
        <v>66</v>
      </c>
      <c r="J665" t="s">
        <v>1049</v>
      </c>
      <c r="K665" t="s">
        <v>1050</v>
      </c>
      <c r="L665" t="s">
        <v>1051</v>
      </c>
      <c r="M665" t="s">
        <v>255</v>
      </c>
      <c r="N665" t="s">
        <v>46</v>
      </c>
      <c r="O665" t="s">
        <v>110</v>
      </c>
      <c r="P665">
        <v>11309</v>
      </c>
      <c r="Q665" t="s">
        <v>639</v>
      </c>
      <c r="R665">
        <v>21931</v>
      </c>
      <c r="S665" t="s">
        <v>1186</v>
      </c>
      <c r="T665" t="s">
        <v>640</v>
      </c>
      <c r="U665">
        <v>27</v>
      </c>
      <c r="V665" t="s">
        <v>641</v>
      </c>
      <c r="W665" t="s">
        <v>642</v>
      </c>
      <c r="X665" t="s">
        <v>643</v>
      </c>
      <c r="Y665">
        <v>246348</v>
      </c>
      <c r="Z665" t="s">
        <v>1052</v>
      </c>
      <c r="AB665" t="s">
        <v>1053</v>
      </c>
      <c r="AC665" t="s">
        <v>56</v>
      </c>
      <c r="AD665" t="s">
        <v>855</v>
      </c>
      <c r="AE665" s="4">
        <v>1.3440000000000001</v>
      </c>
      <c r="AF665" t="s">
        <v>56</v>
      </c>
      <c r="AJ665">
        <v>0</v>
      </c>
    </row>
    <row r="666" spans="1:36" x14ac:dyDescent="0.2">
      <c r="A666">
        <v>5598</v>
      </c>
      <c r="B666" t="s">
        <v>1023</v>
      </c>
      <c r="C666" t="s">
        <v>1024</v>
      </c>
      <c r="D666" t="s">
        <v>39</v>
      </c>
      <c r="E666">
        <v>62922</v>
      </c>
      <c r="F666" t="s">
        <v>1047</v>
      </c>
      <c r="G666">
        <v>265801</v>
      </c>
      <c r="H666" t="s">
        <v>1048</v>
      </c>
      <c r="I666" t="s">
        <v>66</v>
      </c>
      <c r="J666" t="s">
        <v>1049</v>
      </c>
      <c r="K666" t="s">
        <v>1050</v>
      </c>
      <c r="L666" t="s">
        <v>1051</v>
      </c>
      <c r="M666" t="s">
        <v>255</v>
      </c>
      <c r="N666" t="s">
        <v>46</v>
      </c>
      <c r="O666" t="s">
        <v>110</v>
      </c>
      <c r="P666">
        <v>11309</v>
      </c>
      <c r="Q666" t="s">
        <v>639</v>
      </c>
      <c r="R666">
        <v>21931</v>
      </c>
      <c r="S666" t="s">
        <v>1186</v>
      </c>
      <c r="T666" t="s">
        <v>640</v>
      </c>
      <c r="U666">
        <v>27</v>
      </c>
      <c r="V666" t="s">
        <v>641</v>
      </c>
      <c r="W666" t="s">
        <v>642</v>
      </c>
      <c r="X666" t="s">
        <v>643</v>
      </c>
      <c r="Y666">
        <v>265801</v>
      </c>
      <c r="Z666" t="s">
        <v>1048</v>
      </c>
      <c r="AA666" t="s">
        <v>66</v>
      </c>
      <c r="AB666" t="s">
        <v>1049</v>
      </c>
      <c r="AC666" t="s">
        <v>56</v>
      </c>
      <c r="AD666" t="s">
        <v>855</v>
      </c>
      <c r="AE666" s="4">
        <v>1.109</v>
      </c>
      <c r="AF666" t="s">
        <v>56</v>
      </c>
      <c r="AJ666">
        <v>0</v>
      </c>
    </row>
    <row r="667" spans="1:36" x14ac:dyDescent="0.2">
      <c r="A667">
        <v>5598</v>
      </c>
      <c r="B667" t="s">
        <v>1023</v>
      </c>
      <c r="C667" t="s">
        <v>1024</v>
      </c>
      <c r="D667" t="s">
        <v>39</v>
      </c>
      <c r="E667">
        <v>62922</v>
      </c>
      <c r="F667" t="s">
        <v>1047</v>
      </c>
      <c r="G667">
        <v>265801</v>
      </c>
      <c r="H667" t="s">
        <v>1048</v>
      </c>
      <c r="I667" t="s">
        <v>66</v>
      </c>
      <c r="J667" t="s">
        <v>1049</v>
      </c>
      <c r="K667" t="s">
        <v>1050</v>
      </c>
      <c r="L667" t="s">
        <v>1051</v>
      </c>
      <c r="M667" t="s">
        <v>255</v>
      </c>
      <c r="N667" t="s">
        <v>46</v>
      </c>
      <c r="O667" t="s">
        <v>110</v>
      </c>
      <c r="P667">
        <v>11309</v>
      </c>
      <c r="Q667" t="s">
        <v>639</v>
      </c>
      <c r="R667">
        <v>21931</v>
      </c>
      <c r="S667" t="s">
        <v>1186</v>
      </c>
      <c r="T667" t="s">
        <v>640</v>
      </c>
      <c r="U667">
        <v>27</v>
      </c>
      <c r="V667" t="s">
        <v>641</v>
      </c>
      <c r="W667" t="s">
        <v>642</v>
      </c>
      <c r="X667" t="s">
        <v>643</v>
      </c>
      <c r="Y667">
        <v>271569</v>
      </c>
      <c r="Z667" t="s">
        <v>1054</v>
      </c>
      <c r="AB667" t="s">
        <v>646</v>
      </c>
      <c r="AC667" t="s">
        <v>56</v>
      </c>
      <c r="AD667" t="s">
        <v>855</v>
      </c>
      <c r="AE667" s="4">
        <v>0.88600000000000001</v>
      </c>
      <c r="AF667" t="s">
        <v>56</v>
      </c>
      <c r="AJ667">
        <v>0</v>
      </c>
    </row>
    <row r="668" spans="1:36" x14ac:dyDescent="0.2">
      <c r="A668">
        <v>5598</v>
      </c>
      <c r="B668" t="s">
        <v>1023</v>
      </c>
      <c r="C668" t="s">
        <v>1024</v>
      </c>
      <c r="D668" t="s">
        <v>39</v>
      </c>
      <c r="E668">
        <v>62922</v>
      </c>
      <c r="F668" t="s">
        <v>1047</v>
      </c>
      <c r="G668">
        <v>265801</v>
      </c>
      <c r="H668" t="s">
        <v>1048</v>
      </c>
      <c r="I668" t="s">
        <v>66</v>
      </c>
      <c r="J668" t="s">
        <v>1049</v>
      </c>
      <c r="K668" t="s">
        <v>1050</v>
      </c>
      <c r="L668" t="s">
        <v>1051</v>
      </c>
      <c r="M668" t="s">
        <v>255</v>
      </c>
      <c r="N668" t="s">
        <v>46</v>
      </c>
      <c r="O668" t="s">
        <v>110</v>
      </c>
      <c r="P668">
        <v>11309</v>
      </c>
      <c r="Q668" t="s">
        <v>639</v>
      </c>
      <c r="R668">
        <v>21931</v>
      </c>
      <c r="S668" t="s">
        <v>1186</v>
      </c>
      <c r="T668" t="s">
        <v>640</v>
      </c>
      <c r="U668">
        <v>27</v>
      </c>
      <c r="V668" t="s">
        <v>641</v>
      </c>
      <c r="W668" t="s">
        <v>642</v>
      </c>
      <c r="X668" t="s">
        <v>643</v>
      </c>
      <c r="Y668">
        <v>273339</v>
      </c>
      <c r="Z668" t="s">
        <v>153</v>
      </c>
      <c r="AB668" t="s">
        <v>1055</v>
      </c>
      <c r="AC668" t="s">
        <v>56</v>
      </c>
      <c r="AD668" t="s">
        <v>855</v>
      </c>
      <c r="AE668" s="4">
        <v>0.60899999999999999</v>
      </c>
      <c r="AF668" t="s">
        <v>58</v>
      </c>
      <c r="AJ668">
        <v>0</v>
      </c>
    </row>
    <row r="669" spans="1:36" x14ac:dyDescent="0.2">
      <c r="A669">
        <v>5594</v>
      </c>
      <c r="B669" t="s">
        <v>547</v>
      </c>
      <c r="C669" t="s">
        <v>548</v>
      </c>
      <c r="D669" t="s">
        <v>39</v>
      </c>
      <c r="E669">
        <v>62804</v>
      </c>
      <c r="F669" t="s">
        <v>600</v>
      </c>
      <c r="G669">
        <v>106303</v>
      </c>
      <c r="H669" t="s">
        <v>601</v>
      </c>
      <c r="J669" t="s">
        <v>602</v>
      </c>
      <c r="K669" t="s">
        <v>603</v>
      </c>
      <c r="L669" t="s">
        <v>604</v>
      </c>
      <c r="M669" t="s">
        <v>82</v>
      </c>
      <c r="N669" t="s">
        <v>46</v>
      </c>
      <c r="P669">
        <v>10334</v>
      </c>
      <c r="Q669" t="s">
        <v>159</v>
      </c>
      <c r="R669">
        <v>23938</v>
      </c>
      <c r="S669" t="s">
        <v>160</v>
      </c>
      <c r="T669" t="s">
        <v>161</v>
      </c>
      <c r="U669">
        <v>5</v>
      </c>
      <c r="V669" t="s">
        <v>162</v>
      </c>
      <c r="W669" t="s">
        <v>163</v>
      </c>
      <c r="X669" t="s">
        <v>164</v>
      </c>
      <c r="Y669">
        <v>106303</v>
      </c>
      <c r="Z669" t="s">
        <v>601</v>
      </c>
      <c r="AB669" t="s">
        <v>602</v>
      </c>
      <c r="AC669" t="s">
        <v>56</v>
      </c>
      <c r="AD669" t="s">
        <v>257</v>
      </c>
      <c r="AE669" s="4">
        <v>0.41</v>
      </c>
      <c r="AF669" t="s">
        <v>56</v>
      </c>
      <c r="AJ669">
        <v>0</v>
      </c>
    </row>
    <row r="670" spans="1:36" x14ac:dyDescent="0.2">
      <c r="A670">
        <v>5594</v>
      </c>
      <c r="B670" t="s">
        <v>547</v>
      </c>
      <c r="C670" t="s">
        <v>548</v>
      </c>
      <c r="D670" t="s">
        <v>39</v>
      </c>
      <c r="E670">
        <v>62804</v>
      </c>
      <c r="F670" t="s">
        <v>600</v>
      </c>
      <c r="G670">
        <v>106303</v>
      </c>
      <c r="H670" t="s">
        <v>601</v>
      </c>
      <c r="J670" t="s">
        <v>602</v>
      </c>
      <c r="K670" t="s">
        <v>603</v>
      </c>
      <c r="L670" t="s">
        <v>604</v>
      </c>
      <c r="M670" t="s">
        <v>82</v>
      </c>
      <c r="N670" t="s">
        <v>46</v>
      </c>
      <c r="P670">
        <v>10334</v>
      </c>
      <c r="Q670" t="s">
        <v>159</v>
      </c>
      <c r="R670">
        <v>23938</v>
      </c>
      <c r="S670" t="s">
        <v>160</v>
      </c>
      <c r="T670" t="s">
        <v>161</v>
      </c>
      <c r="U670">
        <v>5</v>
      </c>
      <c r="V670" t="s">
        <v>162</v>
      </c>
      <c r="W670" t="s">
        <v>163</v>
      </c>
      <c r="X670" t="s">
        <v>164</v>
      </c>
      <c r="Y670">
        <v>138298</v>
      </c>
      <c r="Z670" t="s">
        <v>173</v>
      </c>
      <c r="AB670" t="s">
        <v>174</v>
      </c>
      <c r="AC670" t="s">
        <v>56</v>
      </c>
      <c r="AD670" t="s">
        <v>257</v>
      </c>
      <c r="AE670" s="4">
        <v>0.374</v>
      </c>
      <c r="AF670" t="s">
        <v>56</v>
      </c>
      <c r="AJ670">
        <v>0</v>
      </c>
    </row>
    <row r="671" spans="1:36" x14ac:dyDescent="0.2">
      <c r="A671">
        <v>5594</v>
      </c>
      <c r="B671" t="s">
        <v>547</v>
      </c>
      <c r="C671" t="s">
        <v>548</v>
      </c>
      <c r="D671" t="s">
        <v>39</v>
      </c>
      <c r="E671">
        <v>62804</v>
      </c>
      <c r="F671" t="s">
        <v>600</v>
      </c>
      <c r="G671">
        <v>106303</v>
      </c>
      <c r="H671" t="s">
        <v>601</v>
      </c>
      <c r="J671" t="s">
        <v>602</v>
      </c>
      <c r="K671" t="s">
        <v>603</v>
      </c>
      <c r="L671" t="s">
        <v>604</v>
      </c>
      <c r="M671" t="s">
        <v>82</v>
      </c>
      <c r="N671" t="s">
        <v>46</v>
      </c>
      <c r="P671">
        <v>10334</v>
      </c>
      <c r="Q671" t="s">
        <v>159</v>
      </c>
      <c r="R671">
        <v>23938</v>
      </c>
      <c r="S671" t="s">
        <v>160</v>
      </c>
      <c r="T671" t="s">
        <v>161</v>
      </c>
      <c r="U671">
        <v>5</v>
      </c>
      <c r="V671" t="s">
        <v>162</v>
      </c>
      <c r="W671" t="s">
        <v>163</v>
      </c>
      <c r="X671" t="s">
        <v>164</v>
      </c>
      <c r="Y671">
        <v>147019</v>
      </c>
      <c r="Z671" t="s">
        <v>605</v>
      </c>
      <c r="AB671" t="s">
        <v>606</v>
      </c>
      <c r="AC671" t="s">
        <v>56</v>
      </c>
      <c r="AD671" t="s">
        <v>257</v>
      </c>
      <c r="AE671" s="4">
        <v>0.38600000000000001</v>
      </c>
      <c r="AF671" t="s">
        <v>56</v>
      </c>
      <c r="AJ671">
        <v>0</v>
      </c>
    </row>
    <row r="672" spans="1:36" x14ac:dyDescent="0.2">
      <c r="A672">
        <v>5594</v>
      </c>
      <c r="B672" t="s">
        <v>547</v>
      </c>
      <c r="C672" t="s">
        <v>548</v>
      </c>
      <c r="D672" t="s">
        <v>39</v>
      </c>
      <c r="E672">
        <v>62804</v>
      </c>
      <c r="F672" t="s">
        <v>600</v>
      </c>
      <c r="G672">
        <v>106303</v>
      </c>
      <c r="H672" t="s">
        <v>601</v>
      </c>
      <c r="J672" t="s">
        <v>602</v>
      </c>
      <c r="K672" t="s">
        <v>603</v>
      </c>
      <c r="L672" t="s">
        <v>604</v>
      </c>
      <c r="M672" t="s">
        <v>82</v>
      </c>
      <c r="N672" t="s">
        <v>46</v>
      </c>
      <c r="P672">
        <v>10334</v>
      </c>
      <c r="Q672" t="s">
        <v>159</v>
      </c>
      <c r="R672">
        <v>23938</v>
      </c>
      <c r="S672" t="s">
        <v>160</v>
      </c>
      <c r="T672" t="s">
        <v>161</v>
      </c>
      <c r="U672">
        <v>5</v>
      </c>
      <c r="V672" t="s">
        <v>162</v>
      </c>
      <c r="W672" t="s">
        <v>163</v>
      </c>
      <c r="X672" t="s">
        <v>164</v>
      </c>
      <c r="Y672">
        <v>106301</v>
      </c>
      <c r="Z672" t="s">
        <v>120</v>
      </c>
      <c r="AB672" t="s">
        <v>607</v>
      </c>
      <c r="AC672" t="s">
        <v>56</v>
      </c>
      <c r="AD672" t="s">
        <v>257</v>
      </c>
      <c r="AE672" s="4">
        <v>0.45200000000000001</v>
      </c>
      <c r="AF672" t="s">
        <v>56</v>
      </c>
      <c r="AJ672">
        <v>0</v>
      </c>
    </row>
    <row r="673" spans="1:36" x14ac:dyDescent="0.2">
      <c r="A673">
        <v>5594</v>
      </c>
      <c r="B673" t="s">
        <v>547</v>
      </c>
      <c r="C673" t="s">
        <v>548</v>
      </c>
      <c r="D673" t="s">
        <v>39</v>
      </c>
      <c r="E673">
        <v>62804</v>
      </c>
      <c r="F673" t="s">
        <v>600</v>
      </c>
      <c r="G673">
        <v>106303</v>
      </c>
      <c r="H673" t="s">
        <v>601</v>
      </c>
      <c r="J673" t="s">
        <v>602</v>
      </c>
      <c r="K673" t="s">
        <v>603</v>
      </c>
      <c r="L673" t="s">
        <v>604</v>
      </c>
      <c r="M673" t="s">
        <v>82</v>
      </c>
      <c r="N673" t="s">
        <v>46</v>
      </c>
      <c r="P673">
        <v>10334</v>
      </c>
      <c r="Q673" t="s">
        <v>159</v>
      </c>
      <c r="R673">
        <v>23938</v>
      </c>
      <c r="S673" t="s">
        <v>160</v>
      </c>
      <c r="T673" t="s">
        <v>161</v>
      </c>
      <c r="U673">
        <v>5</v>
      </c>
      <c r="V673" t="s">
        <v>162</v>
      </c>
      <c r="W673" t="s">
        <v>163</v>
      </c>
      <c r="X673" t="s">
        <v>164</v>
      </c>
      <c r="Y673">
        <v>261501</v>
      </c>
      <c r="Z673" t="s">
        <v>53</v>
      </c>
      <c r="AB673" t="s">
        <v>608</v>
      </c>
      <c r="AC673" t="s">
        <v>56</v>
      </c>
      <c r="AD673" t="s">
        <v>257</v>
      </c>
      <c r="AE673" s="4">
        <v>0.26700000000000002</v>
      </c>
      <c r="AF673" t="s">
        <v>56</v>
      </c>
      <c r="AJ673">
        <v>0</v>
      </c>
    </row>
    <row r="674" spans="1:36" x14ac:dyDescent="0.2">
      <c r="A674">
        <v>5594</v>
      </c>
      <c r="B674" t="s">
        <v>547</v>
      </c>
      <c r="C674" t="s">
        <v>548</v>
      </c>
      <c r="D674" t="s">
        <v>39</v>
      </c>
      <c r="E674">
        <v>62804</v>
      </c>
      <c r="F674" t="s">
        <v>600</v>
      </c>
      <c r="G674">
        <v>106303</v>
      </c>
      <c r="H674" t="s">
        <v>601</v>
      </c>
      <c r="J674" t="s">
        <v>602</v>
      </c>
      <c r="K674" t="s">
        <v>603</v>
      </c>
      <c r="L674" t="s">
        <v>604</v>
      </c>
      <c r="M674" t="s">
        <v>82</v>
      </c>
      <c r="N674" t="s">
        <v>46</v>
      </c>
      <c r="P674">
        <v>10334</v>
      </c>
      <c r="Q674" t="s">
        <v>159</v>
      </c>
      <c r="R674">
        <v>23938</v>
      </c>
      <c r="S674" t="s">
        <v>160</v>
      </c>
      <c r="T674" t="s">
        <v>161</v>
      </c>
      <c r="U674">
        <v>5</v>
      </c>
      <c r="V674" t="s">
        <v>162</v>
      </c>
      <c r="W674" t="s">
        <v>163</v>
      </c>
      <c r="X674" t="s">
        <v>164</v>
      </c>
      <c r="Y674">
        <v>150765</v>
      </c>
      <c r="Z674" t="s">
        <v>350</v>
      </c>
      <c r="AB674" t="s">
        <v>609</v>
      </c>
      <c r="AC674" t="s">
        <v>56</v>
      </c>
      <c r="AD674" t="s">
        <v>257</v>
      </c>
      <c r="AE674" s="4">
        <v>0.27600000000000002</v>
      </c>
      <c r="AF674" t="s">
        <v>58</v>
      </c>
      <c r="AJ674">
        <v>0</v>
      </c>
    </row>
    <row r="675" spans="1:36" x14ac:dyDescent="0.2">
      <c r="A675">
        <v>5594</v>
      </c>
      <c r="B675" t="s">
        <v>547</v>
      </c>
      <c r="C675" t="s">
        <v>548</v>
      </c>
      <c r="D675" t="s">
        <v>39</v>
      </c>
      <c r="E675">
        <v>62804</v>
      </c>
      <c r="F675" t="s">
        <v>600</v>
      </c>
      <c r="G675">
        <v>106303</v>
      </c>
      <c r="H675" t="s">
        <v>601</v>
      </c>
      <c r="J675" t="s">
        <v>602</v>
      </c>
      <c r="K675" t="s">
        <v>603</v>
      </c>
      <c r="L675" t="s">
        <v>604</v>
      </c>
      <c r="M675" t="s">
        <v>82</v>
      </c>
      <c r="N675" t="s">
        <v>46</v>
      </c>
      <c r="P675">
        <v>10334</v>
      </c>
      <c r="Q675" t="s">
        <v>159</v>
      </c>
      <c r="R675">
        <v>23938</v>
      </c>
      <c r="S675" t="s">
        <v>160</v>
      </c>
      <c r="T675" t="s">
        <v>161</v>
      </c>
      <c r="U675">
        <v>5</v>
      </c>
      <c r="V675" t="s">
        <v>162</v>
      </c>
      <c r="W675" t="s">
        <v>163</v>
      </c>
      <c r="X675" t="s">
        <v>164</v>
      </c>
      <c r="Y675">
        <v>180366</v>
      </c>
      <c r="Z675" t="s">
        <v>610</v>
      </c>
      <c r="AA675" t="s">
        <v>54</v>
      </c>
      <c r="AB675" t="s">
        <v>611</v>
      </c>
      <c r="AC675" t="s">
        <v>56</v>
      </c>
      <c r="AD675" t="s">
        <v>257</v>
      </c>
      <c r="AE675" s="4">
        <v>0.34599999999999997</v>
      </c>
      <c r="AF675" t="s">
        <v>56</v>
      </c>
      <c r="AJ675">
        <v>0</v>
      </c>
    </row>
    <row r="676" spans="1:36" x14ac:dyDescent="0.2">
      <c r="A676">
        <v>5595</v>
      </c>
      <c r="B676" t="s">
        <v>757</v>
      </c>
      <c r="C676" t="s">
        <v>758</v>
      </c>
      <c r="D676" t="s">
        <v>39</v>
      </c>
      <c r="E676">
        <v>63023</v>
      </c>
      <c r="F676" t="s">
        <v>759</v>
      </c>
      <c r="G676">
        <v>138298</v>
      </c>
      <c r="H676" t="s">
        <v>173</v>
      </c>
      <c r="J676" t="s">
        <v>174</v>
      </c>
      <c r="K676" t="s">
        <v>760</v>
      </c>
      <c r="L676" t="s">
        <v>761</v>
      </c>
      <c r="M676" t="s">
        <v>110</v>
      </c>
      <c r="N676" t="s">
        <v>46</v>
      </c>
      <c r="O676" t="s">
        <v>255</v>
      </c>
      <c r="P676">
        <v>10334</v>
      </c>
      <c r="Q676" t="s">
        <v>159</v>
      </c>
      <c r="R676">
        <v>23938</v>
      </c>
      <c r="S676" t="s">
        <v>160</v>
      </c>
      <c r="T676" t="s">
        <v>161</v>
      </c>
      <c r="U676">
        <v>5</v>
      </c>
      <c r="V676" t="s">
        <v>162</v>
      </c>
      <c r="W676" t="s">
        <v>163</v>
      </c>
      <c r="X676" t="s">
        <v>164</v>
      </c>
      <c r="Y676">
        <v>138298</v>
      </c>
      <c r="Z676" t="s">
        <v>173</v>
      </c>
      <c r="AB676" t="s">
        <v>174</v>
      </c>
      <c r="AC676" t="s">
        <v>56</v>
      </c>
      <c r="AD676" t="s">
        <v>762</v>
      </c>
      <c r="AE676" s="4">
        <v>1.391</v>
      </c>
      <c r="AF676" t="s">
        <v>56</v>
      </c>
      <c r="AJ676">
        <v>0</v>
      </c>
    </row>
    <row r="677" spans="1:36" x14ac:dyDescent="0.2">
      <c r="A677">
        <v>5595</v>
      </c>
      <c r="B677" t="s">
        <v>757</v>
      </c>
      <c r="C677" t="s">
        <v>758</v>
      </c>
      <c r="D677" t="s">
        <v>39</v>
      </c>
      <c r="E677">
        <v>63023</v>
      </c>
      <c r="F677" t="s">
        <v>759</v>
      </c>
      <c r="G677">
        <v>138298</v>
      </c>
      <c r="H677" t="s">
        <v>173</v>
      </c>
      <c r="J677" t="s">
        <v>174</v>
      </c>
      <c r="K677" t="s">
        <v>760</v>
      </c>
      <c r="L677" t="s">
        <v>761</v>
      </c>
      <c r="M677" t="s">
        <v>110</v>
      </c>
      <c r="N677" t="s">
        <v>46</v>
      </c>
      <c r="O677" t="s">
        <v>255</v>
      </c>
      <c r="P677">
        <v>10334</v>
      </c>
      <c r="Q677" t="s">
        <v>159</v>
      </c>
      <c r="R677">
        <v>23938</v>
      </c>
      <c r="S677" t="s">
        <v>160</v>
      </c>
      <c r="T677" t="s">
        <v>161</v>
      </c>
      <c r="U677">
        <v>5</v>
      </c>
      <c r="V677" t="s">
        <v>162</v>
      </c>
      <c r="W677" t="s">
        <v>163</v>
      </c>
      <c r="X677" t="s">
        <v>164</v>
      </c>
      <c r="Y677">
        <v>120611</v>
      </c>
      <c r="Z677" t="s">
        <v>763</v>
      </c>
      <c r="AB677" t="s">
        <v>764</v>
      </c>
      <c r="AC677" t="s">
        <v>56</v>
      </c>
      <c r="AD677" t="s">
        <v>762</v>
      </c>
      <c r="AE677" s="4">
        <v>0.77100000000000002</v>
      </c>
      <c r="AF677" t="s">
        <v>56</v>
      </c>
      <c r="AJ677">
        <v>0</v>
      </c>
    </row>
    <row r="678" spans="1:36" x14ac:dyDescent="0.2">
      <c r="A678">
        <v>5595</v>
      </c>
      <c r="B678" t="s">
        <v>757</v>
      </c>
      <c r="C678" t="s">
        <v>758</v>
      </c>
      <c r="D678" t="s">
        <v>39</v>
      </c>
      <c r="E678">
        <v>63023</v>
      </c>
      <c r="F678" t="s">
        <v>759</v>
      </c>
      <c r="G678">
        <v>138298</v>
      </c>
      <c r="H678" t="s">
        <v>173</v>
      </c>
      <c r="J678" t="s">
        <v>174</v>
      </c>
      <c r="K678" t="s">
        <v>760</v>
      </c>
      <c r="L678" t="s">
        <v>761</v>
      </c>
      <c r="M678" t="s">
        <v>110</v>
      </c>
      <c r="N678" t="s">
        <v>46</v>
      </c>
      <c r="O678" t="s">
        <v>255</v>
      </c>
      <c r="P678">
        <v>10334</v>
      </c>
      <c r="Q678" t="s">
        <v>159</v>
      </c>
      <c r="R678">
        <v>23938</v>
      </c>
      <c r="S678" t="s">
        <v>160</v>
      </c>
      <c r="T678" t="s">
        <v>161</v>
      </c>
      <c r="U678">
        <v>5</v>
      </c>
      <c r="V678" t="s">
        <v>162</v>
      </c>
      <c r="W678" t="s">
        <v>163</v>
      </c>
      <c r="X678" t="s">
        <v>164</v>
      </c>
      <c r="Y678">
        <v>108511</v>
      </c>
      <c r="Z678" t="s">
        <v>765</v>
      </c>
      <c r="AA678" t="s">
        <v>54</v>
      </c>
      <c r="AB678" t="s">
        <v>766</v>
      </c>
      <c r="AC678" t="s">
        <v>56</v>
      </c>
      <c r="AD678" t="s">
        <v>762</v>
      </c>
      <c r="AE678" s="4">
        <v>0.71299999999999997</v>
      </c>
      <c r="AF678" t="s">
        <v>56</v>
      </c>
      <c r="AJ678">
        <v>0</v>
      </c>
    </row>
    <row r="679" spans="1:36" x14ac:dyDescent="0.2">
      <c r="A679">
        <v>5595</v>
      </c>
      <c r="B679" t="s">
        <v>757</v>
      </c>
      <c r="C679" t="s">
        <v>758</v>
      </c>
      <c r="D679" t="s">
        <v>39</v>
      </c>
      <c r="E679">
        <v>63023</v>
      </c>
      <c r="F679" t="s">
        <v>759</v>
      </c>
      <c r="G679">
        <v>138298</v>
      </c>
      <c r="H679" t="s">
        <v>173</v>
      </c>
      <c r="J679" t="s">
        <v>174</v>
      </c>
      <c r="K679" t="s">
        <v>760</v>
      </c>
      <c r="L679" t="s">
        <v>761</v>
      </c>
      <c r="M679" t="s">
        <v>110</v>
      </c>
      <c r="N679" t="s">
        <v>46</v>
      </c>
      <c r="O679" t="s">
        <v>255</v>
      </c>
      <c r="P679">
        <v>10334</v>
      </c>
      <c r="Q679" t="s">
        <v>159</v>
      </c>
      <c r="R679">
        <v>23938</v>
      </c>
      <c r="S679" t="s">
        <v>160</v>
      </c>
      <c r="T679" t="s">
        <v>161</v>
      </c>
      <c r="U679">
        <v>5</v>
      </c>
      <c r="V679" t="s">
        <v>162</v>
      </c>
      <c r="W679" t="s">
        <v>163</v>
      </c>
      <c r="X679" t="s">
        <v>164</v>
      </c>
      <c r="Y679">
        <v>120142</v>
      </c>
      <c r="Z679" t="s">
        <v>767</v>
      </c>
      <c r="AB679" t="s">
        <v>768</v>
      </c>
      <c r="AC679" t="s">
        <v>56</v>
      </c>
      <c r="AD679" t="s">
        <v>762</v>
      </c>
      <c r="AE679" s="4">
        <v>1.1890000000000001</v>
      </c>
      <c r="AF679" t="s">
        <v>56</v>
      </c>
      <c r="AJ679">
        <v>0</v>
      </c>
    </row>
    <row r="680" spans="1:36" x14ac:dyDescent="0.2">
      <c r="A680">
        <v>5595</v>
      </c>
      <c r="B680" t="s">
        <v>757</v>
      </c>
      <c r="C680" t="s">
        <v>758</v>
      </c>
      <c r="D680" t="s">
        <v>39</v>
      </c>
      <c r="E680">
        <v>63023</v>
      </c>
      <c r="F680" t="s">
        <v>759</v>
      </c>
      <c r="G680">
        <v>138298</v>
      </c>
      <c r="H680" t="s">
        <v>173</v>
      </c>
      <c r="J680" t="s">
        <v>174</v>
      </c>
      <c r="K680" t="s">
        <v>760</v>
      </c>
      <c r="L680" t="s">
        <v>761</v>
      </c>
      <c r="M680" t="s">
        <v>110</v>
      </c>
      <c r="N680" t="s">
        <v>46</v>
      </c>
      <c r="O680" t="s">
        <v>255</v>
      </c>
      <c r="P680">
        <v>10334</v>
      </c>
      <c r="Q680" t="s">
        <v>159</v>
      </c>
      <c r="R680">
        <v>23938</v>
      </c>
      <c r="S680" t="s">
        <v>160</v>
      </c>
      <c r="T680" t="s">
        <v>161</v>
      </c>
      <c r="U680">
        <v>5</v>
      </c>
      <c r="V680" t="s">
        <v>162</v>
      </c>
      <c r="W680" t="s">
        <v>163</v>
      </c>
      <c r="X680" t="s">
        <v>164</v>
      </c>
      <c r="Y680">
        <v>165938</v>
      </c>
      <c r="Z680" t="s">
        <v>699</v>
      </c>
      <c r="AA680" t="s">
        <v>150</v>
      </c>
      <c r="AB680" t="s">
        <v>700</v>
      </c>
      <c r="AC680" t="s">
        <v>56</v>
      </c>
      <c r="AD680" t="s">
        <v>762</v>
      </c>
      <c r="AE680" s="4">
        <v>1</v>
      </c>
      <c r="AF680" t="s">
        <v>58</v>
      </c>
      <c r="AJ680">
        <v>0</v>
      </c>
    </row>
    <row r="681" spans="1:36" x14ac:dyDescent="0.2">
      <c r="A681">
        <v>5595</v>
      </c>
      <c r="B681" t="s">
        <v>757</v>
      </c>
      <c r="C681" t="s">
        <v>758</v>
      </c>
      <c r="D681" t="s">
        <v>39</v>
      </c>
      <c r="E681">
        <v>63023</v>
      </c>
      <c r="F681" t="s">
        <v>759</v>
      </c>
      <c r="G681">
        <v>138298</v>
      </c>
      <c r="H681" t="s">
        <v>173</v>
      </c>
      <c r="J681" t="s">
        <v>174</v>
      </c>
      <c r="K681" t="s">
        <v>760</v>
      </c>
      <c r="L681" t="s">
        <v>761</v>
      </c>
      <c r="M681" t="s">
        <v>110</v>
      </c>
      <c r="N681" t="s">
        <v>46</v>
      </c>
      <c r="O681" t="s">
        <v>255</v>
      </c>
      <c r="P681">
        <v>10334</v>
      </c>
      <c r="Q681" t="s">
        <v>159</v>
      </c>
      <c r="R681">
        <v>23938</v>
      </c>
      <c r="S681" t="s">
        <v>160</v>
      </c>
      <c r="T681" t="s">
        <v>161</v>
      </c>
      <c r="U681">
        <v>5</v>
      </c>
      <c r="V681" t="s">
        <v>162</v>
      </c>
      <c r="W681" t="s">
        <v>163</v>
      </c>
      <c r="X681" t="s">
        <v>164</v>
      </c>
      <c r="Y681">
        <v>172841</v>
      </c>
      <c r="Z681" t="s">
        <v>769</v>
      </c>
      <c r="AB681" t="s">
        <v>770</v>
      </c>
      <c r="AC681" t="s">
        <v>58</v>
      </c>
      <c r="AD681" t="s">
        <v>762</v>
      </c>
      <c r="AE681" s="4">
        <v>1.6</v>
      </c>
      <c r="AF681" t="s">
        <v>58</v>
      </c>
      <c r="AJ681">
        <v>0</v>
      </c>
    </row>
    <row r="682" spans="1:36" x14ac:dyDescent="0.2">
      <c r="A682">
        <v>5595</v>
      </c>
      <c r="B682" t="s">
        <v>757</v>
      </c>
      <c r="C682" t="s">
        <v>758</v>
      </c>
      <c r="D682" t="s">
        <v>39</v>
      </c>
      <c r="E682">
        <v>63023</v>
      </c>
      <c r="F682" t="s">
        <v>759</v>
      </c>
      <c r="G682">
        <v>138298</v>
      </c>
      <c r="H682" t="s">
        <v>173</v>
      </c>
      <c r="J682" t="s">
        <v>174</v>
      </c>
      <c r="K682" t="s">
        <v>760</v>
      </c>
      <c r="L682" t="s">
        <v>761</v>
      </c>
      <c r="M682" t="s">
        <v>110</v>
      </c>
      <c r="N682" t="s">
        <v>46</v>
      </c>
      <c r="O682" t="s">
        <v>255</v>
      </c>
      <c r="P682">
        <v>10334</v>
      </c>
      <c r="Q682" t="s">
        <v>159</v>
      </c>
      <c r="R682">
        <v>23938</v>
      </c>
      <c r="S682" t="s">
        <v>160</v>
      </c>
      <c r="T682" t="s">
        <v>161</v>
      </c>
      <c r="U682">
        <v>5</v>
      </c>
      <c r="V682" t="s">
        <v>162</v>
      </c>
      <c r="W682" t="s">
        <v>163</v>
      </c>
      <c r="X682" t="s">
        <v>164</v>
      </c>
      <c r="Y682">
        <v>150765</v>
      </c>
      <c r="Z682" t="s">
        <v>350</v>
      </c>
      <c r="AB682" t="s">
        <v>609</v>
      </c>
      <c r="AC682" t="s">
        <v>58</v>
      </c>
      <c r="AD682" t="s">
        <v>762</v>
      </c>
      <c r="AE682" s="4">
        <v>1.6779999999999999</v>
      </c>
      <c r="AF682" t="s">
        <v>56</v>
      </c>
      <c r="AJ682">
        <v>0</v>
      </c>
    </row>
    <row r="683" spans="1:36" x14ac:dyDescent="0.2">
      <c r="A683">
        <v>5595</v>
      </c>
      <c r="B683" t="s">
        <v>757</v>
      </c>
      <c r="C683" t="s">
        <v>758</v>
      </c>
      <c r="D683" t="s">
        <v>39</v>
      </c>
      <c r="E683">
        <v>63023</v>
      </c>
      <c r="F683" t="s">
        <v>759</v>
      </c>
      <c r="G683">
        <v>138298</v>
      </c>
      <c r="H683" t="s">
        <v>173</v>
      </c>
      <c r="J683" t="s">
        <v>174</v>
      </c>
      <c r="K683" t="s">
        <v>760</v>
      </c>
      <c r="L683" t="s">
        <v>761</v>
      </c>
      <c r="M683" t="s">
        <v>110</v>
      </c>
      <c r="N683" t="s">
        <v>46</v>
      </c>
      <c r="O683" t="s">
        <v>255</v>
      </c>
      <c r="P683">
        <v>10334</v>
      </c>
      <c r="Q683" t="s">
        <v>159</v>
      </c>
      <c r="R683">
        <v>23938</v>
      </c>
      <c r="S683" t="s">
        <v>160</v>
      </c>
      <c r="T683" t="s">
        <v>161</v>
      </c>
      <c r="U683">
        <v>5</v>
      </c>
      <c r="V683" t="s">
        <v>162</v>
      </c>
      <c r="W683" t="s">
        <v>163</v>
      </c>
      <c r="X683" t="s">
        <v>164</v>
      </c>
      <c r="Y683">
        <v>263560</v>
      </c>
      <c r="Z683" t="s">
        <v>771</v>
      </c>
      <c r="AB683" t="s">
        <v>772</v>
      </c>
      <c r="AC683" t="s">
        <v>58</v>
      </c>
      <c r="AD683" t="s">
        <v>762</v>
      </c>
      <c r="AE683" s="4">
        <v>0.73199999999999998</v>
      </c>
      <c r="AF683" t="s">
        <v>56</v>
      </c>
      <c r="AJ683">
        <v>0</v>
      </c>
    </row>
    <row r="684" spans="1:36" x14ac:dyDescent="0.2">
      <c r="A684">
        <v>5595</v>
      </c>
      <c r="B684" t="s">
        <v>757</v>
      </c>
      <c r="C684" t="s">
        <v>758</v>
      </c>
      <c r="D684" t="s">
        <v>39</v>
      </c>
      <c r="E684">
        <v>63024</v>
      </c>
      <c r="F684" t="s">
        <v>773</v>
      </c>
      <c r="G684">
        <v>261501</v>
      </c>
      <c r="H684" t="s">
        <v>53</v>
      </c>
      <c r="J684" t="s">
        <v>608</v>
      </c>
      <c r="K684" t="s">
        <v>774</v>
      </c>
      <c r="L684" t="s">
        <v>775</v>
      </c>
      <c r="M684" t="s">
        <v>255</v>
      </c>
      <c r="N684" t="s">
        <v>46</v>
      </c>
      <c r="O684" t="s">
        <v>255</v>
      </c>
      <c r="P684">
        <v>10334</v>
      </c>
      <c r="Q684" t="s">
        <v>159</v>
      </c>
      <c r="R684">
        <v>23938</v>
      </c>
      <c r="S684" t="s">
        <v>160</v>
      </c>
      <c r="T684" t="s">
        <v>161</v>
      </c>
      <c r="U684">
        <v>5</v>
      </c>
      <c r="V684" t="s">
        <v>162</v>
      </c>
      <c r="W684" t="s">
        <v>163</v>
      </c>
      <c r="X684" t="s">
        <v>164</v>
      </c>
      <c r="Y684">
        <v>261501</v>
      </c>
      <c r="Z684" t="s">
        <v>53</v>
      </c>
      <c r="AB684" t="s">
        <v>608</v>
      </c>
      <c r="AC684" t="s">
        <v>56</v>
      </c>
      <c r="AD684" t="s">
        <v>762</v>
      </c>
      <c r="AE684" s="4">
        <v>1.0820000000000001</v>
      </c>
      <c r="AF684" t="s">
        <v>56</v>
      </c>
      <c r="AJ684">
        <v>0</v>
      </c>
    </row>
    <row r="685" spans="1:36" x14ac:dyDescent="0.2">
      <c r="A685">
        <v>5595</v>
      </c>
      <c r="B685" t="s">
        <v>757</v>
      </c>
      <c r="C685" t="s">
        <v>758</v>
      </c>
      <c r="D685" t="s">
        <v>39</v>
      </c>
      <c r="E685">
        <v>63024</v>
      </c>
      <c r="F685" t="s">
        <v>773</v>
      </c>
      <c r="G685">
        <v>261501</v>
      </c>
      <c r="H685" t="s">
        <v>53</v>
      </c>
      <c r="J685" t="s">
        <v>608</v>
      </c>
      <c r="K685" t="s">
        <v>774</v>
      </c>
      <c r="L685" t="s">
        <v>775</v>
      </c>
      <c r="M685" t="s">
        <v>255</v>
      </c>
      <c r="N685" t="s">
        <v>46</v>
      </c>
      <c r="O685" t="s">
        <v>255</v>
      </c>
      <c r="P685">
        <v>10334</v>
      </c>
      <c r="Q685" t="s">
        <v>159</v>
      </c>
      <c r="R685">
        <v>23938</v>
      </c>
      <c r="S685" t="s">
        <v>160</v>
      </c>
      <c r="T685" t="s">
        <v>161</v>
      </c>
      <c r="U685">
        <v>5</v>
      </c>
      <c r="V685" t="s">
        <v>162</v>
      </c>
      <c r="W685" t="s">
        <v>163</v>
      </c>
      <c r="X685" t="s">
        <v>164</v>
      </c>
      <c r="Y685">
        <v>263560</v>
      </c>
      <c r="Z685" t="s">
        <v>771</v>
      </c>
      <c r="AB685" t="s">
        <v>772</v>
      </c>
      <c r="AC685" t="s">
        <v>56</v>
      </c>
      <c r="AD685" t="s">
        <v>762</v>
      </c>
      <c r="AE685" s="4">
        <v>0.73199999999999998</v>
      </c>
      <c r="AF685" t="s">
        <v>56</v>
      </c>
      <c r="AJ685">
        <v>0</v>
      </c>
    </row>
    <row r="686" spans="1:36" x14ac:dyDescent="0.2">
      <c r="A686">
        <v>5595</v>
      </c>
      <c r="B686" t="s">
        <v>757</v>
      </c>
      <c r="C686" t="s">
        <v>758</v>
      </c>
      <c r="D686" t="s">
        <v>39</v>
      </c>
      <c r="E686">
        <v>63024</v>
      </c>
      <c r="F686" t="s">
        <v>773</v>
      </c>
      <c r="G686">
        <v>261501</v>
      </c>
      <c r="H686" t="s">
        <v>53</v>
      </c>
      <c r="J686" t="s">
        <v>608</v>
      </c>
      <c r="K686" t="s">
        <v>774</v>
      </c>
      <c r="L686" t="s">
        <v>775</v>
      </c>
      <c r="M686" t="s">
        <v>255</v>
      </c>
      <c r="N686" t="s">
        <v>46</v>
      </c>
      <c r="O686" t="s">
        <v>255</v>
      </c>
      <c r="P686">
        <v>10334</v>
      </c>
      <c r="Q686" t="s">
        <v>159</v>
      </c>
      <c r="R686">
        <v>23938</v>
      </c>
      <c r="S686" t="s">
        <v>160</v>
      </c>
      <c r="T686" t="s">
        <v>161</v>
      </c>
      <c r="U686">
        <v>5</v>
      </c>
      <c r="V686" t="s">
        <v>162</v>
      </c>
      <c r="W686" t="s">
        <v>163</v>
      </c>
      <c r="X686" t="s">
        <v>164</v>
      </c>
      <c r="Y686">
        <v>150765</v>
      </c>
      <c r="Z686" t="s">
        <v>350</v>
      </c>
      <c r="AB686" t="s">
        <v>609</v>
      </c>
      <c r="AC686" t="s">
        <v>56</v>
      </c>
      <c r="AD686" t="s">
        <v>762</v>
      </c>
      <c r="AE686" s="4">
        <v>1.6779999999999999</v>
      </c>
      <c r="AF686" t="s">
        <v>56</v>
      </c>
      <c r="AJ686">
        <v>0</v>
      </c>
    </row>
    <row r="687" spans="1:36" x14ac:dyDescent="0.2">
      <c r="A687">
        <v>5595</v>
      </c>
      <c r="B687" t="s">
        <v>757</v>
      </c>
      <c r="C687" t="s">
        <v>758</v>
      </c>
      <c r="D687" t="s">
        <v>39</v>
      </c>
      <c r="E687">
        <v>63024</v>
      </c>
      <c r="F687" t="s">
        <v>773</v>
      </c>
      <c r="G687">
        <v>261501</v>
      </c>
      <c r="H687" t="s">
        <v>53</v>
      </c>
      <c r="J687" t="s">
        <v>608</v>
      </c>
      <c r="K687" t="s">
        <v>774</v>
      </c>
      <c r="L687" t="s">
        <v>775</v>
      </c>
      <c r="M687" t="s">
        <v>255</v>
      </c>
      <c r="N687" t="s">
        <v>46</v>
      </c>
      <c r="O687" t="s">
        <v>255</v>
      </c>
      <c r="P687">
        <v>10334</v>
      </c>
      <c r="Q687" t="s">
        <v>159</v>
      </c>
      <c r="R687">
        <v>23938</v>
      </c>
      <c r="S687" t="s">
        <v>160</v>
      </c>
      <c r="T687" t="s">
        <v>161</v>
      </c>
      <c r="U687">
        <v>5</v>
      </c>
      <c r="V687" t="s">
        <v>162</v>
      </c>
      <c r="W687" t="s">
        <v>163</v>
      </c>
      <c r="X687" t="s">
        <v>164</v>
      </c>
      <c r="Y687">
        <v>261491</v>
      </c>
      <c r="Z687" t="s">
        <v>776</v>
      </c>
      <c r="AB687" t="s">
        <v>211</v>
      </c>
      <c r="AC687" t="s">
        <v>56</v>
      </c>
      <c r="AD687" t="s">
        <v>762</v>
      </c>
      <c r="AE687" s="4">
        <v>0.69</v>
      </c>
      <c r="AF687" t="s">
        <v>58</v>
      </c>
      <c r="AJ687">
        <v>0</v>
      </c>
    </row>
    <row r="688" spans="1:36" x14ac:dyDescent="0.2">
      <c r="A688">
        <v>5595</v>
      </c>
      <c r="B688" t="s">
        <v>757</v>
      </c>
      <c r="C688" t="s">
        <v>758</v>
      </c>
      <c r="D688" t="s">
        <v>39</v>
      </c>
      <c r="E688">
        <v>63024</v>
      </c>
      <c r="F688" t="s">
        <v>773</v>
      </c>
      <c r="G688">
        <v>261501</v>
      </c>
      <c r="H688" t="s">
        <v>53</v>
      </c>
      <c r="J688" t="s">
        <v>608</v>
      </c>
      <c r="K688" t="s">
        <v>774</v>
      </c>
      <c r="L688" t="s">
        <v>775</v>
      </c>
      <c r="M688" t="s">
        <v>255</v>
      </c>
      <c r="N688" t="s">
        <v>46</v>
      </c>
      <c r="O688" t="s">
        <v>255</v>
      </c>
      <c r="P688">
        <v>10334</v>
      </c>
      <c r="Q688" t="s">
        <v>159</v>
      </c>
      <c r="R688">
        <v>23938</v>
      </c>
      <c r="S688" t="s">
        <v>160</v>
      </c>
      <c r="T688" t="s">
        <v>161</v>
      </c>
      <c r="U688">
        <v>5</v>
      </c>
      <c r="V688" t="s">
        <v>162</v>
      </c>
      <c r="W688" t="s">
        <v>163</v>
      </c>
      <c r="X688" t="s">
        <v>164</v>
      </c>
      <c r="Y688">
        <v>261502</v>
      </c>
      <c r="Z688" t="s">
        <v>356</v>
      </c>
      <c r="AB688" t="s">
        <v>777</v>
      </c>
      <c r="AC688" t="s">
        <v>58</v>
      </c>
      <c r="AD688" t="s">
        <v>762</v>
      </c>
      <c r="AE688" s="4">
        <v>0.68</v>
      </c>
      <c r="AF688" t="s">
        <v>58</v>
      </c>
      <c r="AJ688">
        <v>0</v>
      </c>
    </row>
    <row r="689" spans="1:36" x14ac:dyDescent="0.2">
      <c r="A689">
        <v>5595</v>
      </c>
      <c r="B689" t="s">
        <v>757</v>
      </c>
      <c r="C689" t="s">
        <v>758</v>
      </c>
      <c r="D689" t="s">
        <v>39</v>
      </c>
      <c r="E689">
        <v>63024</v>
      </c>
      <c r="F689" t="s">
        <v>773</v>
      </c>
      <c r="G689">
        <v>261501</v>
      </c>
      <c r="H689" t="s">
        <v>53</v>
      </c>
      <c r="J689" t="s">
        <v>608</v>
      </c>
      <c r="K689" t="s">
        <v>774</v>
      </c>
      <c r="L689" t="s">
        <v>775</v>
      </c>
      <c r="M689" t="s">
        <v>255</v>
      </c>
      <c r="N689" t="s">
        <v>46</v>
      </c>
      <c r="O689" t="s">
        <v>255</v>
      </c>
      <c r="P689">
        <v>10334</v>
      </c>
      <c r="Q689" t="s">
        <v>159</v>
      </c>
      <c r="R689">
        <v>23938</v>
      </c>
      <c r="S689" t="s">
        <v>160</v>
      </c>
      <c r="T689" t="s">
        <v>161</v>
      </c>
      <c r="U689">
        <v>5</v>
      </c>
      <c r="V689" t="s">
        <v>162</v>
      </c>
      <c r="W689" t="s">
        <v>163</v>
      </c>
      <c r="X689" t="s">
        <v>164</v>
      </c>
      <c r="Y689">
        <v>184303</v>
      </c>
      <c r="Z689" t="s">
        <v>778</v>
      </c>
      <c r="AA689" t="s">
        <v>150</v>
      </c>
      <c r="AB689" t="s">
        <v>779</v>
      </c>
      <c r="AC689" t="s">
        <v>58</v>
      </c>
      <c r="AD689" t="s">
        <v>762</v>
      </c>
      <c r="AE689" s="4">
        <v>0.77500000000000002</v>
      </c>
      <c r="AF689" t="s">
        <v>56</v>
      </c>
      <c r="AJ689">
        <v>0</v>
      </c>
    </row>
    <row r="690" spans="1:36" x14ac:dyDescent="0.2">
      <c r="A690">
        <v>5595</v>
      </c>
      <c r="B690" t="s">
        <v>757</v>
      </c>
      <c r="C690" t="s">
        <v>758</v>
      </c>
      <c r="D690" t="s">
        <v>39</v>
      </c>
      <c r="E690">
        <v>63024</v>
      </c>
      <c r="F690" t="s">
        <v>773</v>
      </c>
      <c r="G690">
        <v>261501</v>
      </c>
      <c r="H690" t="s">
        <v>53</v>
      </c>
      <c r="J690" t="s">
        <v>608</v>
      </c>
      <c r="K690" t="s">
        <v>774</v>
      </c>
      <c r="L690" t="s">
        <v>775</v>
      </c>
      <c r="M690" t="s">
        <v>255</v>
      </c>
      <c r="N690" t="s">
        <v>46</v>
      </c>
      <c r="O690" t="s">
        <v>255</v>
      </c>
      <c r="P690">
        <v>10334</v>
      </c>
      <c r="Q690" t="s">
        <v>159</v>
      </c>
      <c r="R690">
        <v>23938</v>
      </c>
      <c r="S690" t="s">
        <v>160</v>
      </c>
      <c r="T690" t="s">
        <v>161</v>
      </c>
      <c r="U690">
        <v>5</v>
      </c>
      <c r="V690" t="s">
        <v>162</v>
      </c>
      <c r="W690" t="s">
        <v>163</v>
      </c>
      <c r="X690" t="s">
        <v>164</v>
      </c>
      <c r="Y690">
        <v>151022</v>
      </c>
      <c r="Z690" t="s">
        <v>780</v>
      </c>
      <c r="AB690" t="s">
        <v>781</v>
      </c>
      <c r="AC690" t="s">
        <v>58</v>
      </c>
      <c r="AD690" t="s">
        <v>762</v>
      </c>
      <c r="AE690" s="4">
        <v>4.4180000000000001</v>
      </c>
      <c r="AF690" t="s">
        <v>56</v>
      </c>
      <c r="AJ690">
        <v>0</v>
      </c>
    </row>
    <row r="691" spans="1:36" x14ac:dyDescent="0.2">
      <c r="A691">
        <v>5592</v>
      </c>
      <c r="B691" t="s">
        <v>1225</v>
      </c>
      <c r="C691" t="s">
        <v>38</v>
      </c>
      <c r="D691" t="s">
        <v>39</v>
      </c>
      <c r="E691">
        <v>62701</v>
      </c>
      <c r="F691" t="s">
        <v>155</v>
      </c>
      <c r="G691">
        <v>106544</v>
      </c>
      <c r="H691" t="s">
        <v>143</v>
      </c>
      <c r="J691" t="s">
        <v>156</v>
      </c>
      <c r="K691" t="s">
        <v>157</v>
      </c>
      <c r="L691" t="s">
        <v>158</v>
      </c>
      <c r="M691" t="s">
        <v>82</v>
      </c>
      <c r="N691" t="s">
        <v>46</v>
      </c>
      <c r="P691">
        <v>10334</v>
      </c>
      <c r="Q691" t="s">
        <v>159</v>
      </c>
      <c r="R691">
        <v>23938</v>
      </c>
      <c r="S691" t="s">
        <v>160</v>
      </c>
      <c r="T691" t="s">
        <v>161</v>
      </c>
      <c r="U691">
        <v>5</v>
      </c>
      <c r="V691" t="s">
        <v>162</v>
      </c>
      <c r="W691" t="s">
        <v>163</v>
      </c>
      <c r="X691" t="s">
        <v>164</v>
      </c>
      <c r="Y691">
        <v>106544</v>
      </c>
      <c r="Z691" t="s">
        <v>143</v>
      </c>
      <c r="AB691" t="s">
        <v>156</v>
      </c>
      <c r="AC691" t="s">
        <v>56</v>
      </c>
      <c r="AD691" t="s">
        <v>57</v>
      </c>
      <c r="AE691" s="4">
        <v>0.51</v>
      </c>
      <c r="AF691" t="s">
        <v>56</v>
      </c>
      <c r="AJ691">
        <v>0</v>
      </c>
    </row>
    <row r="692" spans="1:36" x14ac:dyDescent="0.2">
      <c r="A692">
        <v>5592</v>
      </c>
      <c r="B692" t="s">
        <v>1225</v>
      </c>
      <c r="C692" t="s">
        <v>38</v>
      </c>
      <c r="D692" t="s">
        <v>39</v>
      </c>
      <c r="E692">
        <v>62701</v>
      </c>
      <c r="F692" t="s">
        <v>155</v>
      </c>
      <c r="G692">
        <v>106544</v>
      </c>
      <c r="H692" t="s">
        <v>143</v>
      </c>
      <c r="J692" t="s">
        <v>156</v>
      </c>
      <c r="K692" t="s">
        <v>157</v>
      </c>
      <c r="L692" t="s">
        <v>158</v>
      </c>
      <c r="M692" t="s">
        <v>82</v>
      </c>
      <c r="N692" t="s">
        <v>46</v>
      </c>
      <c r="P692">
        <v>10334</v>
      </c>
      <c r="Q692" t="s">
        <v>159</v>
      </c>
      <c r="R692">
        <v>23938</v>
      </c>
      <c r="S692" t="s">
        <v>160</v>
      </c>
      <c r="T692" t="s">
        <v>161</v>
      </c>
      <c r="U692">
        <v>5</v>
      </c>
      <c r="V692" t="s">
        <v>162</v>
      </c>
      <c r="W692" t="s">
        <v>163</v>
      </c>
      <c r="X692" t="s">
        <v>164</v>
      </c>
      <c r="Y692">
        <v>157603</v>
      </c>
      <c r="Z692" t="s">
        <v>165</v>
      </c>
      <c r="AA692" t="s">
        <v>166</v>
      </c>
      <c r="AB692" t="s">
        <v>167</v>
      </c>
      <c r="AC692" t="s">
        <v>56</v>
      </c>
      <c r="AD692" t="s">
        <v>57</v>
      </c>
      <c r="AE692" s="4">
        <v>0.61599999999999999</v>
      </c>
      <c r="AF692" t="s">
        <v>56</v>
      </c>
      <c r="AJ692">
        <v>0</v>
      </c>
    </row>
    <row r="693" spans="1:36" x14ac:dyDescent="0.2">
      <c r="A693">
        <v>5592</v>
      </c>
      <c r="B693" t="s">
        <v>1225</v>
      </c>
      <c r="C693" t="s">
        <v>38</v>
      </c>
      <c r="D693" t="s">
        <v>39</v>
      </c>
      <c r="E693">
        <v>62701</v>
      </c>
      <c r="F693" t="s">
        <v>155</v>
      </c>
      <c r="G693">
        <v>106544</v>
      </c>
      <c r="H693" t="s">
        <v>143</v>
      </c>
      <c r="J693" t="s">
        <v>156</v>
      </c>
      <c r="K693" t="s">
        <v>157</v>
      </c>
      <c r="L693" t="s">
        <v>158</v>
      </c>
      <c r="M693" t="s">
        <v>82</v>
      </c>
      <c r="N693" t="s">
        <v>46</v>
      </c>
      <c r="P693">
        <v>10334</v>
      </c>
      <c r="Q693" t="s">
        <v>159</v>
      </c>
      <c r="R693">
        <v>23938</v>
      </c>
      <c r="S693" t="s">
        <v>160</v>
      </c>
      <c r="T693" t="s">
        <v>161</v>
      </c>
      <c r="U693">
        <v>5</v>
      </c>
      <c r="V693" t="s">
        <v>162</v>
      </c>
      <c r="W693" t="s">
        <v>163</v>
      </c>
      <c r="X693" t="s">
        <v>164</v>
      </c>
      <c r="Y693">
        <v>205310</v>
      </c>
      <c r="Z693" t="s">
        <v>168</v>
      </c>
      <c r="AB693" t="s">
        <v>169</v>
      </c>
      <c r="AC693" t="s">
        <v>56</v>
      </c>
      <c r="AD693" t="s">
        <v>57</v>
      </c>
      <c r="AE693" s="4">
        <v>0.55600000000000005</v>
      </c>
      <c r="AF693" t="s">
        <v>56</v>
      </c>
      <c r="AJ693">
        <v>0</v>
      </c>
    </row>
    <row r="694" spans="1:36" x14ac:dyDescent="0.2">
      <c r="A694">
        <v>5592</v>
      </c>
      <c r="B694" t="s">
        <v>1225</v>
      </c>
      <c r="C694" t="s">
        <v>38</v>
      </c>
      <c r="D694" t="s">
        <v>39</v>
      </c>
      <c r="E694">
        <v>62701</v>
      </c>
      <c r="F694" t="s">
        <v>155</v>
      </c>
      <c r="G694">
        <v>106544</v>
      </c>
      <c r="H694" t="s">
        <v>143</v>
      </c>
      <c r="J694" t="s">
        <v>156</v>
      </c>
      <c r="K694" t="s">
        <v>157</v>
      </c>
      <c r="L694" t="s">
        <v>158</v>
      </c>
      <c r="M694" t="s">
        <v>82</v>
      </c>
      <c r="N694" t="s">
        <v>46</v>
      </c>
      <c r="P694">
        <v>10334</v>
      </c>
      <c r="Q694" t="s">
        <v>159</v>
      </c>
      <c r="R694">
        <v>23938</v>
      </c>
      <c r="S694" t="s">
        <v>160</v>
      </c>
      <c r="T694" t="s">
        <v>161</v>
      </c>
      <c r="U694">
        <v>5</v>
      </c>
      <c r="V694" t="s">
        <v>162</v>
      </c>
      <c r="W694" t="s">
        <v>163</v>
      </c>
      <c r="X694" t="s">
        <v>164</v>
      </c>
      <c r="Y694">
        <v>133079</v>
      </c>
      <c r="Z694" t="s">
        <v>170</v>
      </c>
      <c r="AA694" t="s">
        <v>166</v>
      </c>
      <c r="AB694" t="s">
        <v>167</v>
      </c>
      <c r="AC694" t="s">
        <v>56</v>
      </c>
      <c r="AD694" t="s">
        <v>57</v>
      </c>
      <c r="AE694" s="4">
        <v>0.5</v>
      </c>
      <c r="AF694" t="s">
        <v>58</v>
      </c>
      <c r="AJ694">
        <v>0</v>
      </c>
    </row>
    <row r="695" spans="1:36" x14ac:dyDescent="0.2">
      <c r="A695">
        <v>5592</v>
      </c>
      <c r="B695" t="s">
        <v>1225</v>
      </c>
      <c r="C695" t="s">
        <v>38</v>
      </c>
      <c r="D695" t="s">
        <v>39</v>
      </c>
      <c r="E695">
        <v>62701</v>
      </c>
      <c r="F695" t="s">
        <v>155</v>
      </c>
      <c r="G695">
        <v>106544</v>
      </c>
      <c r="H695" t="s">
        <v>143</v>
      </c>
      <c r="J695" t="s">
        <v>156</v>
      </c>
      <c r="K695" t="s">
        <v>157</v>
      </c>
      <c r="L695" t="s">
        <v>158</v>
      </c>
      <c r="M695" t="s">
        <v>82</v>
      </c>
      <c r="N695" t="s">
        <v>46</v>
      </c>
      <c r="P695">
        <v>10334</v>
      </c>
      <c r="Q695" t="s">
        <v>159</v>
      </c>
      <c r="R695">
        <v>23938</v>
      </c>
      <c r="S695" t="s">
        <v>160</v>
      </c>
      <c r="T695" t="s">
        <v>161</v>
      </c>
      <c r="U695">
        <v>5</v>
      </c>
      <c r="V695" t="s">
        <v>162</v>
      </c>
      <c r="W695" t="s">
        <v>163</v>
      </c>
      <c r="X695" t="s">
        <v>164</v>
      </c>
      <c r="Y695">
        <v>134785</v>
      </c>
      <c r="Z695" t="s">
        <v>171</v>
      </c>
      <c r="AB695" t="s">
        <v>172</v>
      </c>
      <c r="AC695" t="s">
        <v>56</v>
      </c>
      <c r="AD695" t="s">
        <v>57</v>
      </c>
      <c r="AE695" s="4">
        <v>0.56999999999999995</v>
      </c>
      <c r="AF695" t="s">
        <v>58</v>
      </c>
      <c r="AJ695">
        <v>0</v>
      </c>
    </row>
    <row r="696" spans="1:36" x14ac:dyDescent="0.2">
      <c r="A696">
        <v>5592</v>
      </c>
      <c r="B696" t="s">
        <v>1225</v>
      </c>
      <c r="C696" t="s">
        <v>38</v>
      </c>
      <c r="D696" t="s">
        <v>39</v>
      </c>
      <c r="E696">
        <v>62701</v>
      </c>
      <c r="F696" t="s">
        <v>155</v>
      </c>
      <c r="G696">
        <v>106544</v>
      </c>
      <c r="H696" t="s">
        <v>143</v>
      </c>
      <c r="J696" t="s">
        <v>156</v>
      </c>
      <c r="K696" t="s">
        <v>157</v>
      </c>
      <c r="L696" t="s">
        <v>158</v>
      </c>
      <c r="M696" t="s">
        <v>82</v>
      </c>
      <c r="N696" t="s">
        <v>46</v>
      </c>
      <c r="P696">
        <v>10334</v>
      </c>
      <c r="Q696" t="s">
        <v>159</v>
      </c>
      <c r="R696">
        <v>23938</v>
      </c>
      <c r="S696" t="s">
        <v>160</v>
      </c>
      <c r="T696" t="s">
        <v>161</v>
      </c>
      <c r="U696">
        <v>5</v>
      </c>
      <c r="V696" t="s">
        <v>162</v>
      </c>
      <c r="W696" t="s">
        <v>163</v>
      </c>
      <c r="X696" t="s">
        <v>164</v>
      </c>
      <c r="Y696">
        <v>138298</v>
      </c>
      <c r="Z696" t="s">
        <v>173</v>
      </c>
      <c r="AB696" t="s">
        <v>174</v>
      </c>
      <c r="AC696" t="s">
        <v>56</v>
      </c>
      <c r="AD696" t="s">
        <v>57</v>
      </c>
      <c r="AE696" s="4">
        <v>0.29399999999999998</v>
      </c>
      <c r="AF696" t="s">
        <v>58</v>
      </c>
      <c r="AJ696">
        <v>0</v>
      </c>
    </row>
    <row r="697" spans="1:36" x14ac:dyDescent="0.2">
      <c r="A697">
        <v>5592</v>
      </c>
      <c r="B697" t="s">
        <v>1225</v>
      </c>
      <c r="C697" t="s">
        <v>38</v>
      </c>
      <c r="D697" t="s">
        <v>39</v>
      </c>
      <c r="E697">
        <v>62701</v>
      </c>
      <c r="F697" t="s">
        <v>155</v>
      </c>
      <c r="G697">
        <v>106544</v>
      </c>
      <c r="H697" t="s">
        <v>143</v>
      </c>
      <c r="J697" t="s">
        <v>156</v>
      </c>
      <c r="K697" t="s">
        <v>157</v>
      </c>
      <c r="L697" t="s">
        <v>158</v>
      </c>
      <c r="M697" t="s">
        <v>82</v>
      </c>
      <c r="N697" t="s">
        <v>46</v>
      </c>
      <c r="P697">
        <v>10334</v>
      </c>
      <c r="Q697" t="s">
        <v>159</v>
      </c>
      <c r="R697">
        <v>23938</v>
      </c>
      <c r="S697" t="s">
        <v>160</v>
      </c>
      <c r="T697" t="s">
        <v>161</v>
      </c>
      <c r="U697">
        <v>5</v>
      </c>
      <c r="V697" t="s">
        <v>162</v>
      </c>
      <c r="W697" t="s">
        <v>163</v>
      </c>
      <c r="X697" t="s">
        <v>164</v>
      </c>
      <c r="Y697">
        <v>166497</v>
      </c>
      <c r="Z697" t="s">
        <v>175</v>
      </c>
      <c r="AB697" t="s">
        <v>176</v>
      </c>
      <c r="AC697" t="s">
        <v>56</v>
      </c>
      <c r="AD697" t="s">
        <v>57</v>
      </c>
      <c r="AE697" s="4">
        <v>0.41</v>
      </c>
      <c r="AF697" t="s">
        <v>58</v>
      </c>
      <c r="AJ697">
        <v>0</v>
      </c>
    </row>
    <row r="698" spans="1:36" x14ac:dyDescent="0.2">
      <c r="A698">
        <v>5592</v>
      </c>
      <c r="B698" t="s">
        <v>1225</v>
      </c>
      <c r="C698" t="s">
        <v>38</v>
      </c>
      <c r="D698" t="s">
        <v>39</v>
      </c>
      <c r="E698">
        <v>62701</v>
      </c>
      <c r="F698" t="s">
        <v>155</v>
      </c>
      <c r="G698">
        <v>106544</v>
      </c>
      <c r="H698" t="s">
        <v>143</v>
      </c>
      <c r="J698" t="s">
        <v>156</v>
      </c>
      <c r="K698" t="s">
        <v>157</v>
      </c>
      <c r="L698" t="s">
        <v>158</v>
      </c>
      <c r="M698" t="s">
        <v>82</v>
      </c>
      <c r="N698" t="s">
        <v>46</v>
      </c>
      <c r="P698">
        <v>10334</v>
      </c>
      <c r="Q698" t="s">
        <v>159</v>
      </c>
      <c r="R698">
        <v>23938</v>
      </c>
      <c r="S698" t="s">
        <v>160</v>
      </c>
      <c r="T698" t="s">
        <v>161</v>
      </c>
      <c r="U698">
        <v>5</v>
      </c>
      <c r="V698" t="s">
        <v>162</v>
      </c>
      <c r="W698" t="s">
        <v>163</v>
      </c>
      <c r="X698" t="s">
        <v>164</v>
      </c>
      <c r="Y698">
        <v>223827</v>
      </c>
      <c r="Z698" t="s">
        <v>177</v>
      </c>
      <c r="AB698" t="s">
        <v>178</v>
      </c>
      <c r="AC698" t="s">
        <v>56</v>
      </c>
      <c r="AD698" t="s">
        <v>57</v>
      </c>
      <c r="AE698" s="4">
        <v>0.56000000000000005</v>
      </c>
      <c r="AF698" t="s">
        <v>58</v>
      </c>
      <c r="AJ698">
        <v>0</v>
      </c>
    </row>
    <row r="699" spans="1:36" x14ac:dyDescent="0.2">
      <c r="A699">
        <v>5596</v>
      </c>
      <c r="B699" t="s">
        <v>851</v>
      </c>
      <c r="C699" t="s">
        <v>852</v>
      </c>
      <c r="D699" t="s">
        <v>39</v>
      </c>
      <c r="E699">
        <v>62847</v>
      </c>
      <c r="F699" t="s">
        <v>878</v>
      </c>
      <c r="G699">
        <v>150765</v>
      </c>
      <c r="H699" t="s">
        <v>350</v>
      </c>
      <c r="J699" t="s">
        <v>609</v>
      </c>
      <c r="K699" t="s">
        <v>879</v>
      </c>
      <c r="L699" t="s">
        <v>880</v>
      </c>
      <c r="M699" t="s">
        <v>110</v>
      </c>
      <c r="N699" t="s">
        <v>46</v>
      </c>
      <c r="O699" t="s">
        <v>110</v>
      </c>
      <c r="P699">
        <v>10334</v>
      </c>
      <c r="Q699" t="s">
        <v>159</v>
      </c>
      <c r="R699">
        <v>23938</v>
      </c>
      <c r="S699" t="s">
        <v>160</v>
      </c>
      <c r="T699" t="s">
        <v>161</v>
      </c>
      <c r="U699">
        <v>5</v>
      </c>
      <c r="V699" t="s">
        <v>162</v>
      </c>
      <c r="W699" t="s">
        <v>163</v>
      </c>
      <c r="X699" t="s">
        <v>164</v>
      </c>
      <c r="Y699">
        <v>150765</v>
      </c>
      <c r="Z699" t="s">
        <v>350</v>
      </c>
      <c r="AB699" t="s">
        <v>609</v>
      </c>
      <c r="AC699" t="s">
        <v>56</v>
      </c>
      <c r="AD699" t="s">
        <v>855</v>
      </c>
      <c r="AE699" s="4">
        <v>3.6080000000000001</v>
      </c>
      <c r="AF699" t="s">
        <v>56</v>
      </c>
      <c r="AJ699">
        <v>0</v>
      </c>
    </row>
    <row r="700" spans="1:36" x14ac:dyDescent="0.2">
      <c r="A700">
        <v>5596</v>
      </c>
      <c r="B700" t="s">
        <v>851</v>
      </c>
      <c r="C700" t="s">
        <v>852</v>
      </c>
      <c r="D700" t="s">
        <v>39</v>
      </c>
      <c r="E700">
        <v>62847</v>
      </c>
      <c r="F700" t="s">
        <v>878</v>
      </c>
      <c r="G700">
        <v>150765</v>
      </c>
      <c r="H700" t="s">
        <v>350</v>
      </c>
      <c r="J700" t="s">
        <v>609</v>
      </c>
      <c r="K700" t="s">
        <v>879</v>
      </c>
      <c r="L700" t="s">
        <v>880</v>
      </c>
      <c r="M700" t="s">
        <v>110</v>
      </c>
      <c r="N700" t="s">
        <v>46</v>
      </c>
      <c r="O700" t="s">
        <v>110</v>
      </c>
      <c r="P700">
        <v>10334</v>
      </c>
      <c r="Q700" t="s">
        <v>159</v>
      </c>
      <c r="R700">
        <v>23938</v>
      </c>
      <c r="S700" t="s">
        <v>160</v>
      </c>
      <c r="T700" t="s">
        <v>161</v>
      </c>
      <c r="U700">
        <v>5</v>
      </c>
      <c r="V700" t="s">
        <v>162</v>
      </c>
      <c r="W700" t="s">
        <v>163</v>
      </c>
      <c r="X700" t="s">
        <v>164</v>
      </c>
      <c r="Y700">
        <v>106301</v>
      </c>
      <c r="Z700" t="s">
        <v>120</v>
      </c>
      <c r="AB700" t="s">
        <v>607</v>
      </c>
      <c r="AC700" t="s">
        <v>56</v>
      </c>
      <c r="AD700" t="s">
        <v>855</v>
      </c>
      <c r="AE700" s="4">
        <v>5.1180000000000003</v>
      </c>
      <c r="AF700" t="s">
        <v>56</v>
      </c>
      <c r="AJ700">
        <v>0</v>
      </c>
    </row>
    <row r="701" spans="1:36" x14ac:dyDescent="0.2">
      <c r="A701">
        <v>5596</v>
      </c>
      <c r="B701" t="s">
        <v>851</v>
      </c>
      <c r="C701" t="s">
        <v>852</v>
      </c>
      <c r="D701" t="s">
        <v>39</v>
      </c>
      <c r="E701">
        <v>62847</v>
      </c>
      <c r="F701" t="s">
        <v>878</v>
      </c>
      <c r="G701">
        <v>150765</v>
      </c>
      <c r="H701" t="s">
        <v>350</v>
      </c>
      <c r="J701" t="s">
        <v>609</v>
      </c>
      <c r="K701" t="s">
        <v>879</v>
      </c>
      <c r="L701" t="s">
        <v>880</v>
      </c>
      <c r="M701" t="s">
        <v>110</v>
      </c>
      <c r="N701" t="s">
        <v>46</v>
      </c>
      <c r="O701" t="s">
        <v>110</v>
      </c>
      <c r="P701">
        <v>10334</v>
      </c>
      <c r="Q701" t="s">
        <v>159</v>
      </c>
      <c r="R701">
        <v>23938</v>
      </c>
      <c r="S701" t="s">
        <v>160</v>
      </c>
      <c r="T701" t="s">
        <v>161</v>
      </c>
      <c r="U701">
        <v>5</v>
      </c>
      <c r="V701" t="s">
        <v>162</v>
      </c>
      <c r="W701" t="s">
        <v>163</v>
      </c>
      <c r="X701" t="s">
        <v>164</v>
      </c>
      <c r="Y701">
        <v>106303</v>
      </c>
      <c r="Z701" t="s">
        <v>601</v>
      </c>
      <c r="AB701" t="s">
        <v>602</v>
      </c>
      <c r="AC701" t="s">
        <v>56</v>
      </c>
      <c r="AD701" t="s">
        <v>855</v>
      </c>
      <c r="AE701" s="4">
        <v>3.0670000000000002</v>
      </c>
      <c r="AF701" t="s">
        <v>56</v>
      </c>
      <c r="AJ701">
        <v>0</v>
      </c>
    </row>
    <row r="702" spans="1:36" x14ac:dyDescent="0.2">
      <c r="A702">
        <v>5596</v>
      </c>
      <c r="B702" t="s">
        <v>851</v>
      </c>
      <c r="C702" t="s">
        <v>852</v>
      </c>
      <c r="D702" t="s">
        <v>39</v>
      </c>
      <c r="E702">
        <v>62847</v>
      </c>
      <c r="F702" t="s">
        <v>878</v>
      </c>
      <c r="G702">
        <v>150765</v>
      </c>
      <c r="H702" t="s">
        <v>350</v>
      </c>
      <c r="J702" t="s">
        <v>609</v>
      </c>
      <c r="K702" t="s">
        <v>879</v>
      </c>
      <c r="L702" t="s">
        <v>880</v>
      </c>
      <c r="M702" t="s">
        <v>110</v>
      </c>
      <c r="N702" t="s">
        <v>46</v>
      </c>
      <c r="O702" t="s">
        <v>110</v>
      </c>
      <c r="P702">
        <v>10334</v>
      </c>
      <c r="Q702" t="s">
        <v>159</v>
      </c>
      <c r="R702">
        <v>23938</v>
      </c>
      <c r="S702" t="s">
        <v>160</v>
      </c>
      <c r="T702" t="s">
        <v>161</v>
      </c>
      <c r="U702">
        <v>5</v>
      </c>
      <c r="V702" t="s">
        <v>162</v>
      </c>
      <c r="W702" t="s">
        <v>163</v>
      </c>
      <c r="X702" t="s">
        <v>164</v>
      </c>
      <c r="Y702">
        <v>147019</v>
      </c>
      <c r="Z702" t="s">
        <v>605</v>
      </c>
      <c r="AB702" t="s">
        <v>606</v>
      </c>
      <c r="AC702" t="s">
        <v>56</v>
      </c>
      <c r="AD702" t="s">
        <v>855</v>
      </c>
      <c r="AE702" s="4">
        <v>3.4039999999999999</v>
      </c>
      <c r="AF702" t="s">
        <v>56</v>
      </c>
      <c r="AJ702">
        <v>0</v>
      </c>
    </row>
    <row r="703" spans="1:36" x14ac:dyDescent="0.2">
      <c r="A703">
        <v>5596</v>
      </c>
      <c r="B703" t="s">
        <v>851</v>
      </c>
      <c r="C703" t="s">
        <v>852</v>
      </c>
      <c r="D703" t="s">
        <v>39</v>
      </c>
      <c r="E703">
        <v>62847</v>
      </c>
      <c r="F703" t="s">
        <v>878</v>
      </c>
      <c r="G703">
        <v>150765</v>
      </c>
      <c r="H703" t="s">
        <v>350</v>
      </c>
      <c r="J703" t="s">
        <v>609</v>
      </c>
      <c r="K703" t="s">
        <v>879</v>
      </c>
      <c r="L703" t="s">
        <v>880</v>
      </c>
      <c r="M703" t="s">
        <v>110</v>
      </c>
      <c r="N703" t="s">
        <v>46</v>
      </c>
      <c r="O703" t="s">
        <v>110</v>
      </c>
      <c r="P703">
        <v>10334</v>
      </c>
      <c r="Q703" t="s">
        <v>159</v>
      </c>
      <c r="R703">
        <v>23938</v>
      </c>
      <c r="S703" t="s">
        <v>160</v>
      </c>
      <c r="T703" t="s">
        <v>161</v>
      </c>
      <c r="U703">
        <v>5</v>
      </c>
      <c r="V703" t="s">
        <v>162</v>
      </c>
      <c r="W703" t="s">
        <v>163</v>
      </c>
      <c r="X703" t="s">
        <v>164</v>
      </c>
      <c r="Y703">
        <v>225834</v>
      </c>
      <c r="Z703" t="s">
        <v>881</v>
      </c>
      <c r="AB703" t="s">
        <v>882</v>
      </c>
      <c r="AC703" t="s">
        <v>58</v>
      </c>
      <c r="AD703" t="s">
        <v>855</v>
      </c>
      <c r="AE703" s="4">
        <v>3.1440000000000001</v>
      </c>
      <c r="AF703" t="s">
        <v>56</v>
      </c>
      <c r="AJ703">
        <v>0</v>
      </c>
    </row>
    <row r="704" spans="1:36" x14ac:dyDescent="0.2">
      <c r="A704">
        <v>5596</v>
      </c>
      <c r="B704" t="s">
        <v>851</v>
      </c>
      <c r="C704" t="s">
        <v>852</v>
      </c>
      <c r="D704" t="s">
        <v>39</v>
      </c>
      <c r="E704">
        <v>62847</v>
      </c>
      <c r="F704" t="s">
        <v>878</v>
      </c>
      <c r="G704">
        <v>150765</v>
      </c>
      <c r="H704" t="s">
        <v>350</v>
      </c>
      <c r="J704" t="s">
        <v>609</v>
      </c>
      <c r="K704" t="s">
        <v>879</v>
      </c>
      <c r="L704" t="s">
        <v>880</v>
      </c>
      <c r="M704" t="s">
        <v>110</v>
      </c>
      <c r="N704" t="s">
        <v>46</v>
      </c>
      <c r="O704" t="s">
        <v>110</v>
      </c>
      <c r="P704">
        <v>10334</v>
      </c>
      <c r="Q704" t="s">
        <v>159</v>
      </c>
      <c r="R704">
        <v>23938</v>
      </c>
      <c r="S704" t="s">
        <v>160</v>
      </c>
      <c r="T704" t="s">
        <v>161</v>
      </c>
      <c r="U704">
        <v>5</v>
      </c>
      <c r="V704" t="s">
        <v>162</v>
      </c>
      <c r="W704" t="s">
        <v>163</v>
      </c>
      <c r="X704" t="s">
        <v>164</v>
      </c>
      <c r="Y704">
        <v>225510</v>
      </c>
      <c r="Z704" t="s">
        <v>59</v>
      </c>
      <c r="AA704" t="s">
        <v>54</v>
      </c>
      <c r="AB704" t="s">
        <v>883</v>
      </c>
      <c r="AC704" t="s">
        <v>58</v>
      </c>
      <c r="AD704" t="s">
        <v>855</v>
      </c>
      <c r="AE704" s="4">
        <v>2.6259999999999999</v>
      </c>
      <c r="AF704" t="s">
        <v>56</v>
      </c>
      <c r="AJ704">
        <v>0</v>
      </c>
    </row>
    <row r="705" spans="1:36" x14ac:dyDescent="0.2">
      <c r="A705">
        <v>5596</v>
      </c>
      <c r="B705" t="s">
        <v>851</v>
      </c>
      <c r="C705" t="s">
        <v>852</v>
      </c>
      <c r="D705" t="s">
        <v>39</v>
      </c>
      <c r="E705">
        <v>62847</v>
      </c>
      <c r="F705" t="s">
        <v>878</v>
      </c>
      <c r="G705">
        <v>150765</v>
      </c>
      <c r="H705" t="s">
        <v>350</v>
      </c>
      <c r="J705" t="s">
        <v>609</v>
      </c>
      <c r="K705" t="s">
        <v>879</v>
      </c>
      <c r="L705" t="s">
        <v>880</v>
      </c>
      <c r="M705" t="s">
        <v>110</v>
      </c>
      <c r="N705" t="s">
        <v>46</v>
      </c>
      <c r="O705" t="s">
        <v>110</v>
      </c>
      <c r="P705">
        <v>10334</v>
      </c>
      <c r="Q705" t="s">
        <v>159</v>
      </c>
      <c r="R705">
        <v>23938</v>
      </c>
      <c r="S705" t="s">
        <v>160</v>
      </c>
      <c r="T705" t="s">
        <v>161</v>
      </c>
      <c r="U705">
        <v>5</v>
      </c>
      <c r="V705" t="s">
        <v>162</v>
      </c>
      <c r="W705" t="s">
        <v>163</v>
      </c>
      <c r="X705" t="s">
        <v>164</v>
      </c>
      <c r="Y705">
        <v>229871</v>
      </c>
      <c r="Z705" t="s">
        <v>827</v>
      </c>
      <c r="AA705" t="s">
        <v>137</v>
      </c>
      <c r="AB705" t="s">
        <v>884</v>
      </c>
      <c r="AC705" t="s">
        <v>58</v>
      </c>
      <c r="AD705" t="s">
        <v>885</v>
      </c>
      <c r="AE705" s="4">
        <v>9.1059999999999999</v>
      </c>
      <c r="AF705" t="s">
        <v>58</v>
      </c>
      <c r="AJ705">
        <v>0</v>
      </c>
    </row>
    <row r="706" spans="1:36" x14ac:dyDescent="0.2">
      <c r="A706">
        <v>5596</v>
      </c>
      <c r="B706" t="s">
        <v>851</v>
      </c>
      <c r="C706" t="s">
        <v>852</v>
      </c>
      <c r="D706" t="s">
        <v>39</v>
      </c>
      <c r="E706">
        <v>62848</v>
      </c>
      <c r="F706" t="s">
        <v>886</v>
      </c>
      <c r="G706">
        <v>106332</v>
      </c>
      <c r="H706" t="s">
        <v>601</v>
      </c>
      <c r="J706" t="s">
        <v>887</v>
      </c>
      <c r="K706" t="s">
        <v>888</v>
      </c>
      <c r="L706" t="s">
        <v>889</v>
      </c>
      <c r="M706" t="s">
        <v>255</v>
      </c>
      <c r="N706" t="s">
        <v>46</v>
      </c>
      <c r="O706" t="s">
        <v>110</v>
      </c>
      <c r="P706">
        <v>10334</v>
      </c>
      <c r="Q706" t="s">
        <v>159</v>
      </c>
      <c r="R706">
        <v>23938</v>
      </c>
      <c r="S706" t="s">
        <v>160</v>
      </c>
      <c r="T706" t="s">
        <v>161</v>
      </c>
      <c r="U706">
        <v>5</v>
      </c>
      <c r="V706" t="s">
        <v>162</v>
      </c>
      <c r="W706" t="s">
        <v>163</v>
      </c>
      <c r="X706" t="s">
        <v>164</v>
      </c>
      <c r="Y706">
        <v>106332</v>
      </c>
      <c r="Z706" t="s">
        <v>601</v>
      </c>
      <c r="AB706" t="s">
        <v>887</v>
      </c>
      <c r="AC706" t="s">
        <v>56</v>
      </c>
      <c r="AD706" t="s">
        <v>855</v>
      </c>
      <c r="AE706" s="4">
        <v>8.7379999999999995</v>
      </c>
      <c r="AF706" t="s">
        <v>56</v>
      </c>
      <c r="AJ706">
        <v>0</v>
      </c>
    </row>
    <row r="707" spans="1:36" x14ac:dyDescent="0.2">
      <c r="A707">
        <v>5596</v>
      </c>
      <c r="B707" t="s">
        <v>851</v>
      </c>
      <c r="C707" t="s">
        <v>852</v>
      </c>
      <c r="D707" t="s">
        <v>39</v>
      </c>
      <c r="E707">
        <v>62848</v>
      </c>
      <c r="F707" t="s">
        <v>886</v>
      </c>
      <c r="G707">
        <v>106332</v>
      </c>
      <c r="H707" t="s">
        <v>601</v>
      </c>
      <c r="J707" t="s">
        <v>887</v>
      </c>
      <c r="K707" t="s">
        <v>888</v>
      </c>
      <c r="L707" t="s">
        <v>889</v>
      </c>
      <c r="M707" t="s">
        <v>255</v>
      </c>
      <c r="N707" t="s">
        <v>46</v>
      </c>
      <c r="O707" t="s">
        <v>110</v>
      </c>
      <c r="P707">
        <v>10334</v>
      </c>
      <c r="Q707" t="s">
        <v>159</v>
      </c>
      <c r="R707">
        <v>23938</v>
      </c>
      <c r="S707" t="s">
        <v>160</v>
      </c>
      <c r="T707" t="s">
        <v>161</v>
      </c>
      <c r="U707">
        <v>5</v>
      </c>
      <c r="V707" t="s">
        <v>162</v>
      </c>
      <c r="W707" t="s">
        <v>163</v>
      </c>
      <c r="X707" t="s">
        <v>164</v>
      </c>
      <c r="Y707">
        <v>106304</v>
      </c>
      <c r="Z707" t="s">
        <v>752</v>
      </c>
      <c r="AB707" t="s">
        <v>890</v>
      </c>
      <c r="AC707" t="s">
        <v>56</v>
      </c>
      <c r="AD707" t="s">
        <v>855</v>
      </c>
      <c r="AE707" s="4">
        <v>3.0409999999999999</v>
      </c>
      <c r="AF707" t="s">
        <v>56</v>
      </c>
      <c r="AJ707">
        <v>0</v>
      </c>
    </row>
    <row r="708" spans="1:36" x14ac:dyDescent="0.2">
      <c r="A708">
        <v>5596</v>
      </c>
      <c r="B708" t="s">
        <v>851</v>
      </c>
      <c r="C708" t="s">
        <v>852</v>
      </c>
      <c r="D708" t="s">
        <v>39</v>
      </c>
      <c r="E708">
        <v>62848</v>
      </c>
      <c r="F708" t="s">
        <v>886</v>
      </c>
      <c r="G708">
        <v>106332</v>
      </c>
      <c r="H708" t="s">
        <v>601</v>
      </c>
      <c r="J708" t="s">
        <v>887</v>
      </c>
      <c r="K708" t="s">
        <v>888</v>
      </c>
      <c r="L708" t="s">
        <v>889</v>
      </c>
      <c r="M708" t="s">
        <v>255</v>
      </c>
      <c r="N708" t="s">
        <v>46</v>
      </c>
      <c r="O708" t="s">
        <v>110</v>
      </c>
      <c r="P708">
        <v>10334</v>
      </c>
      <c r="Q708" t="s">
        <v>159</v>
      </c>
      <c r="R708">
        <v>23938</v>
      </c>
      <c r="S708" t="s">
        <v>160</v>
      </c>
      <c r="T708" t="s">
        <v>161</v>
      </c>
      <c r="U708">
        <v>5</v>
      </c>
      <c r="V708" t="s">
        <v>162</v>
      </c>
      <c r="W708" t="s">
        <v>163</v>
      </c>
      <c r="X708" t="s">
        <v>164</v>
      </c>
      <c r="Y708">
        <v>271555</v>
      </c>
      <c r="Z708" t="s">
        <v>891</v>
      </c>
      <c r="AB708" t="s">
        <v>892</v>
      </c>
      <c r="AC708" t="s">
        <v>56</v>
      </c>
      <c r="AD708" t="s">
        <v>855</v>
      </c>
      <c r="AE708" s="4">
        <v>2.294</v>
      </c>
      <c r="AF708" t="s">
        <v>56</v>
      </c>
      <c r="AJ708">
        <v>0</v>
      </c>
    </row>
    <row r="709" spans="1:36" x14ac:dyDescent="0.2">
      <c r="A709">
        <v>5596</v>
      </c>
      <c r="B709" t="s">
        <v>851</v>
      </c>
      <c r="C709" t="s">
        <v>852</v>
      </c>
      <c r="D709" t="s">
        <v>39</v>
      </c>
      <c r="E709">
        <v>62848</v>
      </c>
      <c r="F709" t="s">
        <v>886</v>
      </c>
      <c r="G709">
        <v>106332</v>
      </c>
      <c r="H709" t="s">
        <v>601</v>
      </c>
      <c r="J709" t="s">
        <v>887</v>
      </c>
      <c r="K709" t="s">
        <v>888</v>
      </c>
      <c r="L709" t="s">
        <v>889</v>
      </c>
      <c r="M709" t="s">
        <v>255</v>
      </c>
      <c r="N709" t="s">
        <v>46</v>
      </c>
      <c r="O709" t="s">
        <v>110</v>
      </c>
      <c r="P709">
        <v>10334</v>
      </c>
      <c r="Q709" t="s">
        <v>159</v>
      </c>
      <c r="R709">
        <v>23938</v>
      </c>
      <c r="S709" t="s">
        <v>160</v>
      </c>
      <c r="T709" t="s">
        <v>161</v>
      </c>
      <c r="U709">
        <v>5</v>
      </c>
      <c r="V709" t="s">
        <v>162</v>
      </c>
      <c r="W709" t="s">
        <v>163</v>
      </c>
      <c r="X709" t="s">
        <v>164</v>
      </c>
      <c r="Y709">
        <v>152880</v>
      </c>
      <c r="Z709" t="s">
        <v>400</v>
      </c>
      <c r="AA709" t="s">
        <v>66</v>
      </c>
      <c r="AB709" t="s">
        <v>893</v>
      </c>
      <c r="AC709" t="s">
        <v>58</v>
      </c>
      <c r="AD709" t="s">
        <v>855</v>
      </c>
      <c r="AE709" s="4">
        <v>13</v>
      </c>
      <c r="AF709" t="s">
        <v>58</v>
      </c>
      <c r="AJ709">
        <v>0</v>
      </c>
    </row>
    <row r="710" spans="1:36" x14ac:dyDescent="0.2">
      <c r="A710">
        <v>5596</v>
      </c>
      <c r="B710" t="s">
        <v>851</v>
      </c>
      <c r="C710" t="s">
        <v>852</v>
      </c>
      <c r="D710" t="s">
        <v>39</v>
      </c>
      <c r="E710">
        <v>62848</v>
      </c>
      <c r="F710" t="s">
        <v>886</v>
      </c>
      <c r="G710">
        <v>106332</v>
      </c>
      <c r="H710" t="s">
        <v>601</v>
      </c>
      <c r="J710" t="s">
        <v>887</v>
      </c>
      <c r="K710" t="s">
        <v>888</v>
      </c>
      <c r="L710" t="s">
        <v>889</v>
      </c>
      <c r="M710" t="s">
        <v>255</v>
      </c>
      <c r="N710" t="s">
        <v>46</v>
      </c>
      <c r="O710" t="s">
        <v>110</v>
      </c>
      <c r="P710">
        <v>10334</v>
      </c>
      <c r="Q710" t="s">
        <v>159</v>
      </c>
      <c r="R710">
        <v>23938</v>
      </c>
      <c r="S710" t="s">
        <v>160</v>
      </c>
      <c r="T710" t="s">
        <v>161</v>
      </c>
      <c r="U710">
        <v>5</v>
      </c>
      <c r="V710" t="s">
        <v>162</v>
      </c>
      <c r="W710" t="s">
        <v>163</v>
      </c>
      <c r="X710" t="s">
        <v>164</v>
      </c>
      <c r="Y710">
        <v>241074</v>
      </c>
      <c r="Z710" t="s">
        <v>894</v>
      </c>
      <c r="AB710" t="s">
        <v>895</v>
      </c>
      <c r="AC710" t="s">
        <v>58</v>
      </c>
      <c r="AD710" t="s">
        <v>855</v>
      </c>
      <c r="AE710" s="4">
        <v>3</v>
      </c>
      <c r="AF710" t="s">
        <v>56</v>
      </c>
      <c r="AJ710">
        <v>0</v>
      </c>
    </row>
    <row r="711" spans="1:36" x14ac:dyDescent="0.2">
      <c r="A711">
        <v>5596</v>
      </c>
      <c r="B711" t="s">
        <v>851</v>
      </c>
      <c r="C711" t="s">
        <v>852</v>
      </c>
      <c r="D711" t="s">
        <v>39</v>
      </c>
      <c r="E711">
        <v>62848</v>
      </c>
      <c r="F711" t="s">
        <v>886</v>
      </c>
      <c r="G711">
        <v>106332</v>
      </c>
      <c r="H711" t="s">
        <v>601</v>
      </c>
      <c r="J711" t="s">
        <v>887</v>
      </c>
      <c r="K711" t="s">
        <v>888</v>
      </c>
      <c r="L711" t="s">
        <v>889</v>
      </c>
      <c r="M711" t="s">
        <v>255</v>
      </c>
      <c r="N711" t="s">
        <v>46</v>
      </c>
      <c r="O711" t="s">
        <v>110</v>
      </c>
      <c r="P711">
        <v>10334</v>
      </c>
      <c r="Q711" t="s">
        <v>159</v>
      </c>
      <c r="R711">
        <v>23938</v>
      </c>
      <c r="S711" t="s">
        <v>160</v>
      </c>
      <c r="T711" t="s">
        <v>161</v>
      </c>
      <c r="U711">
        <v>5</v>
      </c>
      <c r="V711" t="s">
        <v>162</v>
      </c>
      <c r="W711" t="s">
        <v>163</v>
      </c>
      <c r="X711" t="s">
        <v>164</v>
      </c>
      <c r="Y711">
        <v>229871</v>
      </c>
      <c r="Z711" t="s">
        <v>827</v>
      </c>
      <c r="AA711" t="s">
        <v>137</v>
      </c>
      <c r="AB711" t="s">
        <v>884</v>
      </c>
      <c r="AC711" t="s">
        <v>58</v>
      </c>
      <c r="AD711" t="s">
        <v>885</v>
      </c>
      <c r="AE711" s="4">
        <v>9.1059999999999999</v>
      </c>
      <c r="AF711" t="s">
        <v>58</v>
      </c>
      <c r="AJ711">
        <v>0</v>
      </c>
    </row>
    <row r="712" spans="1:36" x14ac:dyDescent="0.2">
      <c r="A712">
        <v>5596</v>
      </c>
      <c r="B712" t="s">
        <v>851</v>
      </c>
      <c r="C712" t="s">
        <v>852</v>
      </c>
      <c r="D712" t="s">
        <v>39</v>
      </c>
      <c r="E712">
        <v>62848</v>
      </c>
      <c r="F712" t="s">
        <v>886</v>
      </c>
      <c r="G712">
        <v>106332</v>
      </c>
      <c r="H712" t="s">
        <v>601</v>
      </c>
      <c r="J712" t="s">
        <v>887</v>
      </c>
      <c r="K712" t="s">
        <v>888</v>
      </c>
      <c r="L712" t="s">
        <v>889</v>
      </c>
      <c r="M712" t="s">
        <v>255</v>
      </c>
      <c r="N712" t="s">
        <v>46</v>
      </c>
      <c r="O712" t="s">
        <v>110</v>
      </c>
      <c r="P712">
        <v>10334</v>
      </c>
      <c r="Q712" t="s">
        <v>159</v>
      </c>
      <c r="R712">
        <v>23938</v>
      </c>
      <c r="S712" t="s">
        <v>160</v>
      </c>
      <c r="T712" t="s">
        <v>161</v>
      </c>
      <c r="U712">
        <v>5</v>
      </c>
      <c r="V712" t="s">
        <v>162</v>
      </c>
      <c r="W712" t="s">
        <v>163</v>
      </c>
      <c r="X712" t="s">
        <v>164</v>
      </c>
      <c r="Y712">
        <v>156033</v>
      </c>
      <c r="Z712" t="s">
        <v>143</v>
      </c>
      <c r="AB712" t="s">
        <v>332</v>
      </c>
      <c r="AC712" t="s">
        <v>56</v>
      </c>
      <c r="AD712" t="s">
        <v>855</v>
      </c>
      <c r="AE712" s="4">
        <v>3.5</v>
      </c>
      <c r="AF712" t="s">
        <v>58</v>
      </c>
      <c r="AJ712">
        <v>0</v>
      </c>
    </row>
    <row r="713" spans="1:36" x14ac:dyDescent="0.2">
      <c r="A713">
        <v>5596</v>
      </c>
      <c r="B713" t="s">
        <v>851</v>
      </c>
      <c r="C713" t="s">
        <v>852</v>
      </c>
      <c r="D713" t="s">
        <v>39</v>
      </c>
      <c r="E713">
        <v>62848</v>
      </c>
      <c r="F713" t="s">
        <v>886</v>
      </c>
      <c r="G713">
        <v>106332</v>
      </c>
      <c r="H713" t="s">
        <v>601</v>
      </c>
      <c r="J713" t="s">
        <v>887</v>
      </c>
      <c r="K713" t="s">
        <v>888</v>
      </c>
      <c r="L713" t="s">
        <v>889</v>
      </c>
      <c r="M713" t="s">
        <v>255</v>
      </c>
      <c r="N713" t="s">
        <v>46</v>
      </c>
      <c r="O713" t="s">
        <v>110</v>
      </c>
      <c r="P713">
        <v>10334</v>
      </c>
      <c r="Q713" t="s">
        <v>159</v>
      </c>
      <c r="R713">
        <v>23938</v>
      </c>
      <c r="S713" t="s">
        <v>160</v>
      </c>
      <c r="T713" t="s">
        <v>161</v>
      </c>
      <c r="U713">
        <v>5</v>
      </c>
      <c r="V713" t="s">
        <v>162</v>
      </c>
      <c r="W713" t="s">
        <v>163</v>
      </c>
      <c r="X713" t="s">
        <v>164</v>
      </c>
      <c r="Y713">
        <v>261501</v>
      </c>
      <c r="Z713" t="s">
        <v>53</v>
      </c>
      <c r="AB713" t="s">
        <v>608</v>
      </c>
      <c r="AC713" t="s">
        <v>56</v>
      </c>
      <c r="AD713" t="s">
        <v>855</v>
      </c>
      <c r="AE713" s="4">
        <v>2.5</v>
      </c>
      <c r="AF713" t="s">
        <v>56</v>
      </c>
      <c r="AJ713">
        <v>0</v>
      </c>
    </row>
    <row r="714" spans="1:36" x14ac:dyDescent="0.2">
      <c r="A714">
        <v>5596</v>
      </c>
      <c r="B714" t="s">
        <v>851</v>
      </c>
      <c r="C714" t="s">
        <v>852</v>
      </c>
      <c r="D714" t="s">
        <v>39</v>
      </c>
      <c r="E714">
        <v>62849</v>
      </c>
      <c r="F714" t="s">
        <v>896</v>
      </c>
      <c r="G714">
        <v>172841</v>
      </c>
      <c r="H714" t="s">
        <v>769</v>
      </c>
      <c r="J714" t="s">
        <v>770</v>
      </c>
      <c r="K714" t="s">
        <v>897</v>
      </c>
      <c r="L714" t="s">
        <v>898</v>
      </c>
      <c r="M714" t="s">
        <v>82</v>
      </c>
      <c r="N714" t="s">
        <v>46</v>
      </c>
      <c r="O714" t="s">
        <v>110</v>
      </c>
      <c r="P714">
        <v>10334</v>
      </c>
      <c r="Q714" t="s">
        <v>159</v>
      </c>
      <c r="R714">
        <v>23938</v>
      </c>
      <c r="S714" t="s">
        <v>160</v>
      </c>
      <c r="T714" t="s">
        <v>161</v>
      </c>
      <c r="U714">
        <v>5</v>
      </c>
      <c r="V714" t="s">
        <v>162</v>
      </c>
      <c r="W714" t="s">
        <v>163</v>
      </c>
      <c r="X714" t="s">
        <v>164</v>
      </c>
      <c r="Y714">
        <v>172841</v>
      </c>
      <c r="Z714" t="s">
        <v>769</v>
      </c>
      <c r="AB714" t="s">
        <v>770</v>
      </c>
      <c r="AC714" t="s">
        <v>56</v>
      </c>
      <c r="AD714" t="s">
        <v>855</v>
      </c>
      <c r="AE714" s="4">
        <v>4.7450000000000001</v>
      </c>
      <c r="AF714" t="s">
        <v>56</v>
      </c>
      <c r="AJ714">
        <v>0</v>
      </c>
    </row>
    <row r="715" spans="1:36" x14ac:dyDescent="0.2">
      <c r="A715">
        <v>5596</v>
      </c>
      <c r="B715" t="s">
        <v>851</v>
      </c>
      <c r="C715" t="s">
        <v>852</v>
      </c>
      <c r="D715" t="s">
        <v>39</v>
      </c>
      <c r="E715">
        <v>62849</v>
      </c>
      <c r="F715" t="s">
        <v>896</v>
      </c>
      <c r="G715">
        <v>172841</v>
      </c>
      <c r="H715" t="s">
        <v>769</v>
      </c>
      <c r="J715" t="s">
        <v>770</v>
      </c>
      <c r="K715" t="s">
        <v>897</v>
      </c>
      <c r="L715" t="s">
        <v>898</v>
      </c>
      <c r="M715" t="s">
        <v>82</v>
      </c>
      <c r="N715" t="s">
        <v>46</v>
      </c>
      <c r="O715" t="s">
        <v>110</v>
      </c>
      <c r="P715">
        <v>10334</v>
      </c>
      <c r="Q715" t="s">
        <v>159</v>
      </c>
      <c r="R715">
        <v>23938</v>
      </c>
      <c r="S715" t="s">
        <v>160</v>
      </c>
      <c r="T715" t="s">
        <v>161</v>
      </c>
      <c r="U715">
        <v>5</v>
      </c>
      <c r="V715" t="s">
        <v>162</v>
      </c>
      <c r="W715" t="s">
        <v>163</v>
      </c>
      <c r="X715" t="s">
        <v>164</v>
      </c>
      <c r="Y715">
        <v>241074</v>
      </c>
      <c r="Z715" t="s">
        <v>894</v>
      </c>
      <c r="AB715" t="s">
        <v>895</v>
      </c>
      <c r="AC715" t="s">
        <v>56</v>
      </c>
      <c r="AD715" t="s">
        <v>855</v>
      </c>
      <c r="AE715" s="4">
        <v>3</v>
      </c>
      <c r="AF715" t="s">
        <v>56</v>
      </c>
      <c r="AJ715">
        <v>0</v>
      </c>
    </row>
    <row r="716" spans="1:36" x14ac:dyDescent="0.2">
      <c r="A716">
        <v>5596</v>
      </c>
      <c r="B716" t="s">
        <v>851</v>
      </c>
      <c r="C716" t="s">
        <v>852</v>
      </c>
      <c r="D716" t="s">
        <v>39</v>
      </c>
      <c r="E716">
        <v>62849</v>
      </c>
      <c r="F716" t="s">
        <v>896</v>
      </c>
      <c r="G716">
        <v>172841</v>
      </c>
      <c r="H716" t="s">
        <v>769</v>
      </c>
      <c r="J716" t="s">
        <v>770</v>
      </c>
      <c r="K716" t="s">
        <v>897</v>
      </c>
      <c r="L716" t="s">
        <v>898</v>
      </c>
      <c r="M716" t="s">
        <v>82</v>
      </c>
      <c r="N716" t="s">
        <v>46</v>
      </c>
      <c r="O716" t="s">
        <v>110</v>
      </c>
      <c r="P716">
        <v>10334</v>
      </c>
      <c r="Q716" t="s">
        <v>159</v>
      </c>
      <c r="R716">
        <v>23938</v>
      </c>
      <c r="S716" t="s">
        <v>160</v>
      </c>
      <c r="T716" t="s">
        <v>161</v>
      </c>
      <c r="U716">
        <v>5</v>
      </c>
      <c r="V716" t="s">
        <v>162</v>
      </c>
      <c r="W716" t="s">
        <v>163</v>
      </c>
      <c r="X716" t="s">
        <v>164</v>
      </c>
      <c r="Y716">
        <v>225834</v>
      </c>
      <c r="Z716" t="s">
        <v>881</v>
      </c>
      <c r="AB716" t="s">
        <v>882</v>
      </c>
      <c r="AC716" t="s">
        <v>56</v>
      </c>
      <c r="AD716" t="s">
        <v>855</v>
      </c>
      <c r="AE716" s="4">
        <v>3.1440000000000001</v>
      </c>
      <c r="AF716" t="s">
        <v>56</v>
      </c>
      <c r="AJ716">
        <v>0</v>
      </c>
    </row>
    <row r="717" spans="1:36" x14ac:dyDescent="0.2">
      <c r="A717">
        <v>5596</v>
      </c>
      <c r="B717" t="s">
        <v>851</v>
      </c>
      <c r="C717" t="s">
        <v>852</v>
      </c>
      <c r="D717" t="s">
        <v>39</v>
      </c>
      <c r="E717">
        <v>62849</v>
      </c>
      <c r="F717" t="s">
        <v>896</v>
      </c>
      <c r="G717">
        <v>172841</v>
      </c>
      <c r="H717" t="s">
        <v>769</v>
      </c>
      <c r="J717" t="s">
        <v>770</v>
      </c>
      <c r="K717" t="s">
        <v>897</v>
      </c>
      <c r="L717" t="s">
        <v>898</v>
      </c>
      <c r="M717" t="s">
        <v>82</v>
      </c>
      <c r="N717" t="s">
        <v>46</v>
      </c>
      <c r="O717" t="s">
        <v>110</v>
      </c>
      <c r="P717">
        <v>10334</v>
      </c>
      <c r="Q717" t="s">
        <v>159</v>
      </c>
      <c r="R717">
        <v>23938</v>
      </c>
      <c r="S717" t="s">
        <v>160</v>
      </c>
      <c r="T717" t="s">
        <v>161</v>
      </c>
      <c r="U717">
        <v>5</v>
      </c>
      <c r="V717" t="s">
        <v>162</v>
      </c>
      <c r="W717" t="s">
        <v>163</v>
      </c>
      <c r="X717" t="s">
        <v>164</v>
      </c>
      <c r="Y717">
        <v>150765</v>
      </c>
      <c r="Z717" t="s">
        <v>350</v>
      </c>
      <c r="AB717" t="s">
        <v>609</v>
      </c>
      <c r="AC717" t="s">
        <v>58</v>
      </c>
      <c r="AD717" t="s">
        <v>855</v>
      </c>
      <c r="AE717" s="4">
        <v>3.6080000000000001</v>
      </c>
      <c r="AF717" t="s">
        <v>56</v>
      </c>
      <c r="AJ717">
        <v>0</v>
      </c>
    </row>
    <row r="718" spans="1:36" x14ac:dyDescent="0.2">
      <c r="A718">
        <v>5596</v>
      </c>
      <c r="B718" t="s">
        <v>851</v>
      </c>
      <c r="C718" t="s">
        <v>852</v>
      </c>
      <c r="D718" t="s">
        <v>39</v>
      </c>
      <c r="E718">
        <v>62849</v>
      </c>
      <c r="F718" t="s">
        <v>896</v>
      </c>
      <c r="G718">
        <v>172841</v>
      </c>
      <c r="H718" t="s">
        <v>769</v>
      </c>
      <c r="J718" t="s">
        <v>770</v>
      </c>
      <c r="K718" t="s">
        <v>897</v>
      </c>
      <c r="L718" t="s">
        <v>898</v>
      </c>
      <c r="M718" t="s">
        <v>82</v>
      </c>
      <c r="N718" t="s">
        <v>46</v>
      </c>
      <c r="O718" t="s">
        <v>110</v>
      </c>
      <c r="P718">
        <v>10334</v>
      </c>
      <c r="Q718" t="s">
        <v>159</v>
      </c>
      <c r="R718">
        <v>23938</v>
      </c>
      <c r="S718" t="s">
        <v>160</v>
      </c>
      <c r="T718" t="s">
        <v>161</v>
      </c>
      <c r="U718">
        <v>5</v>
      </c>
      <c r="V718" t="s">
        <v>162</v>
      </c>
      <c r="W718" t="s">
        <v>163</v>
      </c>
      <c r="X718" t="s">
        <v>164</v>
      </c>
      <c r="Y718">
        <v>261501</v>
      </c>
      <c r="Z718" t="s">
        <v>53</v>
      </c>
      <c r="AB718" t="s">
        <v>608</v>
      </c>
      <c r="AC718" t="s">
        <v>58</v>
      </c>
      <c r="AD718" t="s">
        <v>855</v>
      </c>
      <c r="AE718" s="4">
        <v>2.5</v>
      </c>
      <c r="AF718" t="s">
        <v>56</v>
      </c>
      <c r="AJ718">
        <v>0</v>
      </c>
    </row>
    <row r="719" spans="1:36" x14ac:dyDescent="0.2">
      <c r="A719">
        <v>5596</v>
      </c>
      <c r="B719" t="s">
        <v>851</v>
      </c>
      <c r="C719" t="s">
        <v>852</v>
      </c>
      <c r="D719" t="s">
        <v>39</v>
      </c>
      <c r="E719">
        <v>62849</v>
      </c>
      <c r="F719" t="s">
        <v>896</v>
      </c>
      <c r="G719">
        <v>172841</v>
      </c>
      <c r="H719" t="s">
        <v>769</v>
      </c>
      <c r="J719" t="s">
        <v>770</v>
      </c>
      <c r="K719" t="s">
        <v>897</v>
      </c>
      <c r="L719" t="s">
        <v>898</v>
      </c>
      <c r="M719" t="s">
        <v>82</v>
      </c>
      <c r="N719" t="s">
        <v>46</v>
      </c>
      <c r="O719" t="s">
        <v>110</v>
      </c>
      <c r="P719">
        <v>10334</v>
      </c>
      <c r="Q719" t="s">
        <v>159</v>
      </c>
      <c r="R719">
        <v>23938</v>
      </c>
      <c r="S719" t="s">
        <v>160</v>
      </c>
      <c r="T719" t="s">
        <v>161</v>
      </c>
      <c r="U719">
        <v>5</v>
      </c>
      <c r="V719" t="s">
        <v>162</v>
      </c>
      <c r="W719" t="s">
        <v>163</v>
      </c>
      <c r="X719" t="s">
        <v>164</v>
      </c>
      <c r="Y719">
        <v>156033</v>
      </c>
      <c r="Z719" t="s">
        <v>143</v>
      </c>
      <c r="AB719" t="s">
        <v>332</v>
      </c>
      <c r="AC719" t="s">
        <v>58</v>
      </c>
      <c r="AD719" t="s">
        <v>855</v>
      </c>
      <c r="AE719" s="4">
        <v>3.5</v>
      </c>
      <c r="AF719" t="s">
        <v>58</v>
      </c>
      <c r="AJ719">
        <v>0</v>
      </c>
    </row>
    <row r="720" spans="1:36" x14ac:dyDescent="0.2">
      <c r="A720">
        <v>5597</v>
      </c>
      <c r="B720" t="s">
        <v>919</v>
      </c>
      <c r="C720" t="s">
        <v>920</v>
      </c>
      <c r="D720" t="s">
        <v>39</v>
      </c>
      <c r="E720">
        <v>62959</v>
      </c>
      <c r="F720" t="s">
        <v>990</v>
      </c>
      <c r="G720">
        <v>151022</v>
      </c>
      <c r="H720" t="s">
        <v>780</v>
      </c>
      <c r="J720" t="s">
        <v>781</v>
      </c>
      <c r="K720" t="s">
        <v>991</v>
      </c>
      <c r="L720" t="s">
        <v>992</v>
      </c>
      <c r="M720" t="s">
        <v>45</v>
      </c>
      <c r="N720" t="s">
        <v>46</v>
      </c>
      <c r="O720" t="s">
        <v>110</v>
      </c>
      <c r="P720">
        <v>10334</v>
      </c>
      <c r="Q720" t="s">
        <v>159</v>
      </c>
      <c r="R720">
        <v>23938</v>
      </c>
      <c r="S720" t="s">
        <v>160</v>
      </c>
      <c r="T720" t="s">
        <v>161</v>
      </c>
      <c r="U720">
        <v>5</v>
      </c>
      <c r="V720" t="s">
        <v>162</v>
      </c>
      <c r="W720" t="s">
        <v>163</v>
      </c>
      <c r="X720" t="s">
        <v>164</v>
      </c>
      <c r="Y720">
        <v>151022</v>
      </c>
      <c r="Z720" t="s">
        <v>780</v>
      </c>
      <c r="AB720" t="s">
        <v>781</v>
      </c>
      <c r="AC720" t="s">
        <v>56</v>
      </c>
      <c r="AD720" t="s">
        <v>993</v>
      </c>
      <c r="AE720" s="4">
        <v>4.4180000000000001</v>
      </c>
      <c r="AF720" t="s">
        <v>56</v>
      </c>
      <c r="AJ720">
        <v>0</v>
      </c>
    </row>
    <row r="721" spans="1:36" x14ac:dyDescent="0.2">
      <c r="A721">
        <v>5597</v>
      </c>
      <c r="B721" t="s">
        <v>919</v>
      </c>
      <c r="C721" t="s">
        <v>920</v>
      </c>
      <c r="D721" t="s">
        <v>39</v>
      </c>
      <c r="E721">
        <v>62959</v>
      </c>
      <c r="F721" t="s">
        <v>990</v>
      </c>
      <c r="G721">
        <v>151022</v>
      </c>
      <c r="H721" t="s">
        <v>780</v>
      </c>
      <c r="J721" t="s">
        <v>781</v>
      </c>
      <c r="K721" t="s">
        <v>991</v>
      </c>
      <c r="L721" t="s">
        <v>992</v>
      </c>
      <c r="M721" t="s">
        <v>45</v>
      </c>
      <c r="N721" t="s">
        <v>46</v>
      </c>
      <c r="O721" t="s">
        <v>110</v>
      </c>
      <c r="P721">
        <v>10334</v>
      </c>
      <c r="Q721" t="s">
        <v>159</v>
      </c>
      <c r="R721">
        <v>23938</v>
      </c>
      <c r="S721" t="s">
        <v>160</v>
      </c>
      <c r="T721" t="s">
        <v>161</v>
      </c>
      <c r="U721">
        <v>5</v>
      </c>
      <c r="V721" t="s">
        <v>162</v>
      </c>
      <c r="W721" t="s">
        <v>163</v>
      </c>
      <c r="X721" t="s">
        <v>164</v>
      </c>
      <c r="Y721">
        <v>261501</v>
      </c>
      <c r="Z721" t="s">
        <v>53</v>
      </c>
      <c r="AB721" t="s">
        <v>608</v>
      </c>
      <c r="AC721" t="s">
        <v>56</v>
      </c>
      <c r="AD721" t="s">
        <v>855</v>
      </c>
      <c r="AE721" s="4">
        <v>2.5</v>
      </c>
      <c r="AF721" t="s">
        <v>56</v>
      </c>
      <c r="AJ721">
        <v>0</v>
      </c>
    </row>
    <row r="722" spans="1:36" x14ac:dyDescent="0.2">
      <c r="A722">
        <v>5597</v>
      </c>
      <c r="B722" t="s">
        <v>919</v>
      </c>
      <c r="C722" t="s">
        <v>920</v>
      </c>
      <c r="D722" t="s">
        <v>39</v>
      </c>
      <c r="E722">
        <v>62959</v>
      </c>
      <c r="F722" t="s">
        <v>990</v>
      </c>
      <c r="G722">
        <v>151022</v>
      </c>
      <c r="H722" t="s">
        <v>780</v>
      </c>
      <c r="J722" t="s">
        <v>781</v>
      </c>
      <c r="K722" t="s">
        <v>991</v>
      </c>
      <c r="L722" t="s">
        <v>992</v>
      </c>
      <c r="M722" t="s">
        <v>45</v>
      </c>
      <c r="N722" t="s">
        <v>46</v>
      </c>
      <c r="O722" t="s">
        <v>110</v>
      </c>
      <c r="P722">
        <v>10334</v>
      </c>
      <c r="Q722" t="s">
        <v>159</v>
      </c>
      <c r="R722">
        <v>23938</v>
      </c>
      <c r="S722" t="s">
        <v>160</v>
      </c>
      <c r="T722" t="s">
        <v>161</v>
      </c>
      <c r="U722">
        <v>5</v>
      </c>
      <c r="V722" t="s">
        <v>162</v>
      </c>
      <c r="W722" t="s">
        <v>163</v>
      </c>
      <c r="X722" t="s">
        <v>164</v>
      </c>
      <c r="Y722">
        <v>263560</v>
      </c>
      <c r="Z722" t="s">
        <v>771</v>
      </c>
      <c r="AB722" t="s">
        <v>772</v>
      </c>
      <c r="AC722" t="s">
        <v>56</v>
      </c>
      <c r="AD722" t="s">
        <v>855</v>
      </c>
      <c r="AE722" s="4">
        <v>1.278</v>
      </c>
      <c r="AF722" t="s">
        <v>56</v>
      </c>
      <c r="AJ722">
        <v>0</v>
      </c>
    </row>
    <row r="723" spans="1:36" x14ac:dyDescent="0.2">
      <c r="A723">
        <v>5597</v>
      </c>
      <c r="B723" t="s">
        <v>919</v>
      </c>
      <c r="C723" t="s">
        <v>920</v>
      </c>
      <c r="D723" t="s">
        <v>39</v>
      </c>
      <c r="E723">
        <v>62959</v>
      </c>
      <c r="F723" t="s">
        <v>990</v>
      </c>
      <c r="G723">
        <v>151022</v>
      </c>
      <c r="H723" t="s">
        <v>780</v>
      </c>
      <c r="J723" t="s">
        <v>781</v>
      </c>
      <c r="K723" t="s">
        <v>991</v>
      </c>
      <c r="L723" t="s">
        <v>992</v>
      </c>
      <c r="M723" t="s">
        <v>45</v>
      </c>
      <c r="N723" t="s">
        <v>46</v>
      </c>
      <c r="O723" t="s">
        <v>110</v>
      </c>
      <c r="P723">
        <v>10334</v>
      </c>
      <c r="Q723" t="s">
        <v>159</v>
      </c>
      <c r="R723">
        <v>23938</v>
      </c>
      <c r="S723" t="s">
        <v>160</v>
      </c>
      <c r="T723" t="s">
        <v>161</v>
      </c>
      <c r="U723">
        <v>5</v>
      </c>
      <c r="V723" t="s">
        <v>162</v>
      </c>
      <c r="W723" t="s">
        <v>163</v>
      </c>
      <c r="X723" t="s">
        <v>164</v>
      </c>
      <c r="Y723">
        <v>225834</v>
      </c>
      <c r="Z723" t="s">
        <v>881</v>
      </c>
      <c r="AB723" t="s">
        <v>882</v>
      </c>
      <c r="AC723" t="s">
        <v>58</v>
      </c>
      <c r="AD723" t="s">
        <v>855</v>
      </c>
      <c r="AE723" s="4">
        <v>3.1440000000000001</v>
      </c>
      <c r="AF723" t="s">
        <v>56</v>
      </c>
      <c r="AJ723">
        <v>0</v>
      </c>
    </row>
    <row r="724" spans="1:36" x14ac:dyDescent="0.2">
      <c r="A724">
        <v>5597</v>
      </c>
      <c r="B724" t="s">
        <v>919</v>
      </c>
      <c r="C724" t="s">
        <v>920</v>
      </c>
      <c r="D724" t="s">
        <v>39</v>
      </c>
      <c r="E724">
        <v>62959</v>
      </c>
      <c r="F724" t="s">
        <v>990</v>
      </c>
      <c r="G724">
        <v>151022</v>
      </c>
      <c r="H724" t="s">
        <v>780</v>
      </c>
      <c r="J724" t="s">
        <v>781</v>
      </c>
      <c r="K724" t="s">
        <v>991</v>
      </c>
      <c r="L724" t="s">
        <v>992</v>
      </c>
      <c r="M724" t="s">
        <v>45</v>
      </c>
      <c r="N724" t="s">
        <v>46</v>
      </c>
      <c r="O724" t="s">
        <v>110</v>
      </c>
      <c r="P724">
        <v>10334</v>
      </c>
      <c r="Q724" t="s">
        <v>159</v>
      </c>
      <c r="R724">
        <v>23938</v>
      </c>
      <c r="S724" t="s">
        <v>160</v>
      </c>
      <c r="T724" t="s">
        <v>161</v>
      </c>
      <c r="U724">
        <v>5</v>
      </c>
      <c r="V724" t="s">
        <v>162</v>
      </c>
      <c r="W724" t="s">
        <v>163</v>
      </c>
      <c r="X724" t="s">
        <v>164</v>
      </c>
      <c r="Y724">
        <v>120142</v>
      </c>
      <c r="Z724" t="s">
        <v>767</v>
      </c>
      <c r="AB724" t="s">
        <v>768</v>
      </c>
      <c r="AC724" t="s">
        <v>58</v>
      </c>
      <c r="AD724" t="s">
        <v>855</v>
      </c>
      <c r="AE724" s="4">
        <v>2.165</v>
      </c>
      <c r="AF724" t="s">
        <v>56</v>
      </c>
      <c r="AJ724">
        <v>0</v>
      </c>
    </row>
    <row r="725" spans="1:36" x14ac:dyDescent="0.2">
      <c r="A725">
        <v>5597</v>
      </c>
      <c r="B725" t="s">
        <v>919</v>
      </c>
      <c r="C725" t="s">
        <v>920</v>
      </c>
      <c r="D725" t="s">
        <v>39</v>
      </c>
      <c r="E725">
        <v>62959</v>
      </c>
      <c r="F725" t="s">
        <v>990</v>
      </c>
      <c r="G725">
        <v>151022</v>
      </c>
      <c r="H725" t="s">
        <v>780</v>
      </c>
      <c r="J725" t="s">
        <v>781</v>
      </c>
      <c r="K725" t="s">
        <v>991</v>
      </c>
      <c r="L725" t="s">
        <v>992</v>
      </c>
      <c r="M725" t="s">
        <v>45</v>
      </c>
      <c r="N725" t="s">
        <v>46</v>
      </c>
      <c r="O725" t="s">
        <v>110</v>
      </c>
      <c r="P725">
        <v>10334</v>
      </c>
      <c r="Q725" t="s">
        <v>159</v>
      </c>
      <c r="R725">
        <v>23938</v>
      </c>
      <c r="S725" t="s">
        <v>160</v>
      </c>
      <c r="T725" t="s">
        <v>161</v>
      </c>
      <c r="U725">
        <v>5</v>
      </c>
      <c r="V725" t="s">
        <v>162</v>
      </c>
      <c r="W725" t="s">
        <v>163</v>
      </c>
      <c r="X725" t="s">
        <v>164</v>
      </c>
      <c r="Y725">
        <v>271555</v>
      </c>
      <c r="Z725" t="s">
        <v>891</v>
      </c>
      <c r="AB725" t="s">
        <v>892</v>
      </c>
      <c r="AC725" t="s">
        <v>58</v>
      </c>
      <c r="AD725" t="s">
        <v>855</v>
      </c>
      <c r="AE725" s="4">
        <v>2.294</v>
      </c>
      <c r="AF725" t="s">
        <v>56</v>
      </c>
      <c r="AJ725">
        <v>0</v>
      </c>
    </row>
    <row r="726" spans="1:36" x14ac:dyDescent="0.2">
      <c r="A726">
        <v>5597</v>
      </c>
      <c r="B726" t="s">
        <v>919</v>
      </c>
      <c r="C726" t="s">
        <v>920</v>
      </c>
      <c r="D726" t="s">
        <v>39</v>
      </c>
      <c r="E726">
        <v>62953</v>
      </c>
      <c r="F726" t="s">
        <v>967</v>
      </c>
      <c r="G726">
        <v>165938</v>
      </c>
      <c r="H726" t="s">
        <v>699</v>
      </c>
      <c r="I726" t="s">
        <v>150</v>
      </c>
      <c r="J726" t="s">
        <v>700</v>
      </c>
      <c r="K726" t="s">
        <v>701</v>
      </c>
      <c r="L726" t="s">
        <v>702</v>
      </c>
      <c r="M726" t="s">
        <v>255</v>
      </c>
      <c r="N726" t="s">
        <v>46</v>
      </c>
      <c r="O726" t="s">
        <v>110</v>
      </c>
      <c r="P726">
        <v>10334</v>
      </c>
      <c r="Q726" t="s">
        <v>159</v>
      </c>
      <c r="R726">
        <v>23938</v>
      </c>
      <c r="S726" t="s">
        <v>160</v>
      </c>
      <c r="T726" t="s">
        <v>161</v>
      </c>
      <c r="U726">
        <v>5</v>
      </c>
      <c r="V726" t="s">
        <v>162</v>
      </c>
      <c r="W726" t="s">
        <v>163</v>
      </c>
      <c r="X726" t="s">
        <v>164</v>
      </c>
      <c r="Y726">
        <v>225510</v>
      </c>
      <c r="Z726" t="s">
        <v>59</v>
      </c>
      <c r="AA726" t="s">
        <v>54</v>
      </c>
      <c r="AB726" t="s">
        <v>883</v>
      </c>
      <c r="AC726" t="s">
        <v>56</v>
      </c>
      <c r="AD726" t="s">
        <v>855</v>
      </c>
      <c r="AE726" s="4">
        <v>2.6259999999999999</v>
      </c>
      <c r="AF726" t="s">
        <v>56</v>
      </c>
      <c r="AJ726">
        <v>0</v>
      </c>
    </row>
    <row r="727" spans="1:36" x14ac:dyDescent="0.2">
      <c r="A727">
        <v>5597</v>
      </c>
      <c r="B727" t="s">
        <v>919</v>
      </c>
      <c r="C727" t="s">
        <v>920</v>
      </c>
      <c r="D727" t="s">
        <v>39</v>
      </c>
      <c r="E727">
        <v>62953</v>
      </c>
      <c r="F727" t="s">
        <v>967</v>
      </c>
      <c r="G727">
        <v>165938</v>
      </c>
      <c r="H727" t="s">
        <v>699</v>
      </c>
      <c r="I727" t="s">
        <v>150</v>
      </c>
      <c r="J727" t="s">
        <v>700</v>
      </c>
      <c r="K727" t="s">
        <v>701</v>
      </c>
      <c r="L727" t="s">
        <v>702</v>
      </c>
      <c r="M727" t="s">
        <v>255</v>
      </c>
      <c r="N727" t="s">
        <v>46</v>
      </c>
      <c r="O727" t="s">
        <v>110</v>
      </c>
      <c r="P727">
        <v>10334</v>
      </c>
      <c r="Q727" t="s">
        <v>159</v>
      </c>
      <c r="R727">
        <v>23938</v>
      </c>
      <c r="S727" t="s">
        <v>160</v>
      </c>
      <c r="T727" t="s">
        <v>161</v>
      </c>
      <c r="U727">
        <v>5</v>
      </c>
      <c r="V727" t="s">
        <v>162</v>
      </c>
      <c r="W727" t="s">
        <v>163</v>
      </c>
      <c r="X727" t="s">
        <v>164</v>
      </c>
      <c r="Y727">
        <v>217754</v>
      </c>
      <c r="Z727" t="s">
        <v>59</v>
      </c>
      <c r="AB727" t="s">
        <v>968</v>
      </c>
      <c r="AC727" t="s">
        <v>56</v>
      </c>
      <c r="AD727" t="s">
        <v>855</v>
      </c>
      <c r="AE727" s="4">
        <v>1.5720000000000001</v>
      </c>
      <c r="AF727" t="s">
        <v>56</v>
      </c>
      <c r="AJ727">
        <v>0</v>
      </c>
    </row>
    <row r="728" spans="1:36" x14ac:dyDescent="0.2">
      <c r="A728">
        <v>5597</v>
      </c>
      <c r="B728" t="s">
        <v>919</v>
      </c>
      <c r="C728" t="s">
        <v>920</v>
      </c>
      <c r="D728" t="s">
        <v>39</v>
      </c>
      <c r="E728">
        <v>62953</v>
      </c>
      <c r="F728" t="s">
        <v>967</v>
      </c>
      <c r="G728">
        <v>165938</v>
      </c>
      <c r="H728" t="s">
        <v>699</v>
      </c>
      <c r="I728" t="s">
        <v>150</v>
      </c>
      <c r="J728" t="s">
        <v>700</v>
      </c>
      <c r="K728" t="s">
        <v>701</v>
      </c>
      <c r="L728" t="s">
        <v>702</v>
      </c>
      <c r="M728" t="s">
        <v>255</v>
      </c>
      <c r="N728" t="s">
        <v>46</v>
      </c>
      <c r="O728" t="s">
        <v>110</v>
      </c>
      <c r="P728">
        <v>10334</v>
      </c>
      <c r="Q728" t="s">
        <v>159</v>
      </c>
      <c r="R728">
        <v>23938</v>
      </c>
      <c r="S728" t="s">
        <v>160</v>
      </c>
      <c r="T728" t="s">
        <v>161</v>
      </c>
      <c r="U728">
        <v>5</v>
      </c>
      <c r="V728" t="s">
        <v>162</v>
      </c>
      <c r="W728" t="s">
        <v>163</v>
      </c>
      <c r="X728" t="s">
        <v>164</v>
      </c>
      <c r="Y728">
        <v>165938</v>
      </c>
      <c r="Z728" t="s">
        <v>699</v>
      </c>
      <c r="AA728" t="s">
        <v>150</v>
      </c>
      <c r="AB728" t="s">
        <v>700</v>
      </c>
      <c r="AC728" t="s">
        <v>56</v>
      </c>
      <c r="AD728" t="s">
        <v>855</v>
      </c>
      <c r="AE728" s="4">
        <v>2.0710000000000002</v>
      </c>
      <c r="AF728" t="s">
        <v>56</v>
      </c>
      <c r="AJ728">
        <v>0</v>
      </c>
    </row>
    <row r="729" spans="1:36" x14ac:dyDescent="0.2">
      <c r="A729">
        <v>5597</v>
      </c>
      <c r="B729" t="s">
        <v>919</v>
      </c>
      <c r="C729" t="s">
        <v>920</v>
      </c>
      <c r="D729" t="s">
        <v>39</v>
      </c>
      <c r="E729">
        <v>62953</v>
      </c>
      <c r="F729" t="s">
        <v>967</v>
      </c>
      <c r="G729">
        <v>165938</v>
      </c>
      <c r="H729" t="s">
        <v>699</v>
      </c>
      <c r="I729" t="s">
        <v>150</v>
      </c>
      <c r="J729" t="s">
        <v>700</v>
      </c>
      <c r="K729" t="s">
        <v>701</v>
      </c>
      <c r="L729" t="s">
        <v>702</v>
      </c>
      <c r="M729" t="s">
        <v>255</v>
      </c>
      <c r="N729" t="s">
        <v>46</v>
      </c>
      <c r="O729" t="s">
        <v>110</v>
      </c>
      <c r="P729">
        <v>10334</v>
      </c>
      <c r="Q729" t="s">
        <v>159</v>
      </c>
      <c r="R729">
        <v>23938</v>
      </c>
      <c r="S729" t="s">
        <v>160</v>
      </c>
      <c r="T729" t="s">
        <v>161</v>
      </c>
      <c r="U729">
        <v>5</v>
      </c>
      <c r="V729" t="s">
        <v>162</v>
      </c>
      <c r="W729" t="s">
        <v>163</v>
      </c>
      <c r="X729" t="s">
        <v>164</v>
      </c>
      <c r="Y729">
        <v>120142</v>
      </c>
      <c r="Z729" t="s">
        <v>767</v>
      </c>
      <c r="AB729" t="s">
        <v>768</v>
      </c>
      <c r="AC729" t="s">
        <v>58</v>
      </c>
      <c r="AD729" t="s">
        <v>855</v>
      </c>
      <c r="AE729" s="4">
        <v>2.165</v>
      </c>
      <c r="AF729" t="s">
        <v>56</v>
      </c>
      <c r="AJ729">
        <v>0</v>
      </c>
    </row>
    <row r="730" spans="1:36" x14ac:dyDescent="0.2">
      <c r="A730">
        <v>5597</v>
      </c>
      <c r="B730" t="s">
        <v>919</v>
      </c>
      <c r="C730" t="s">
        <v>920</v>
      </c>
      <c r="D730" t="s">
        <v>39</v>
      </c>
      <c r="E730">
        <v>62953</v>
      </c>
      <c r="F730" t="s">
        <v>967</v>
      </c>
      <c r="G730">
        <v>165938</v>
      </c>
      <c r="H730" t="s">
        <v>699</v>
      </c>
      <c r="I730" t="s">
        <v>150</v>
      </c>
      <c r="J730" t="s">
        <v>700</v>
      </c>
      <c r="K730" t="s">
        <v>701</v>
      </c>
      <c r="L730" t="s">
        <v>702</v>
      </c>
      <c r="M730" t="s">
        <v>255</v>
      </c>
      <c r="N730" t="s">
        <v>46</v>
      </c>
      <c r="O730" t="s">
        <v>110</v>
      </c>
      <c r="P730">
        <v>10334</v>
      </c>
      <c r="Q730" t="s">
        <v>159</v>
      </c>
      <c r="R730">
        <v>23938</v>
      </c>
      <c r="S730" t="s">
        <v>160</v>
      </c>
      <c r="T730" t="s">
        <v>161</v>
      </c>
      <c r="U730">
        <v>5</v>
      </c>
      <c r="V730" t="s">
        <v>162</v>
      </c>
      <c r="W730" t="s">
        <v>163</v>
      </c>
      <c r="X730" t="s">
        <v>164</v>
      </c>
      <c r="Y730">
        <v>263560</v>
      </c>
      <c r="Z730" t="s">
        <v>771</v>
      </c>
      <c r="AB730" t="s">
        <v>772</v>
      </c>
      <c r="AC730" t="s">
        <v>58</v>
      </c>
      <c r="AD730" t="s">
        <v>855</v>
      </c>
      <c r="AE730" s="4">
        <v>1.278</v>
      </c>
      <c r="AF730" t="s">
        <v>56</v>
      </c>
      <c r="AJ730">
        <v>0</v>
      </c>
    </row>
    <row r="731" spans="1:36" x14ac:dyDescent="0.2">
      <c r="A731">
        <v>5597</v>
      </c>
      <c r="B731" t="s">
        <v>919</v>
      </c>
      <c r="C731" t="s">
        <v>920</v>
      </c>
      <c r="D731" t="s">
        <v>39</v>
      </c>
      <c r="E731">
        <v>62953</v>
      </c>
      <c r="F731" t="s">
        <v>967</v>
      </c>
      <c r="G731">
        <v>165938</v>
      </c>
      <c r="H731" t="s">
        <v>699</v>
      </c>
      <c r="I731" t="s">
        <v>150</v>
      </c>
      <c r="J731" t="s">
        <v>700</v>
      </c>
      <c r="K731" t="s">
        <v>701</v>
      </c>
      <c r="L731" t="s">
        <v>702</v>
      </c>
      <c r="M731" t="s">
        <v>255</v>
      </c>
      <c r="N731" t="s">
        <v>46</v>
      </c>
      <c r="O731" t="s">
        <v>110</v>
      </c>
      <c r="P731">
        <v>10334</v>
      </c>
      <c r="Q731" t="s">
        <v>159</v>
      </c>
      <c r="R731">
        <v>23938</v>
      </c>
      <c r="S731" t="s">
        <v>160</v>
      </c>
      <c r="T731" t="s">
        <v>161</v>
      </c>
      <c r="U731">
        <v>5</v>
      </c>
      <c r="V731" t="s">
        <v>162</v>
      </c>
      <c r="W731" t="s">
        <v>163</v>
      </c>
      <c r="X731" t="s">
        <v>164</v>
      </c>
      <c r="Y731">
        <v>184303</v>
      </c>
      <c r="Z731" t="s">
        <v>778</v>
      </c>
      <c r="AA731" t="s">
        <v>150</v>
      </c>
      <c r="AB731" t="s">
        <v>779</v>
      </c>
      <c r="AC731" t="s">
        <v>58</v>
      </c>
      <c r="AD731" t="s">
        <v>855</v>
      </c>
      <c r="AE731" s="4">
        <v>1.331</v>
      </c>
      <c r="AF731" t="s">
        <v>56</v>
      </c>
      <c r="AJ731">
        <v>0</v>
      </c>
    </row>
    <row r="732" spans="1:36" x14ac:dyDescent="0.2">
      <c r="A732">
        <v>5598</v>
      </c>
      <c r="B732" t="s">
        <v>1023</v>
      </c>
      <c r="C732" t="s">
        <v>1024</v>
      </c>
      <c r="D732" t="s">
        <v>39</v>
      </c>
      <c r="E732">
        <v>62934</v>
      </c>
      <c r="F732" t="s">
        <v>1112</v>
      </c>
      <c r="G732">
        <v>261491</v>
      </c>
      <c r="H732" t="s">
        <v>776</v>
      </c>
      <c r="J732" t="s">
        <v>211</v>
      </c>
      <c r="K732" t="s">
        <v>1113</v>
      </c>
      <c r="L732" t="s">
        <v>1114</v>
      </c>
      <c r="M732" t="s">
        <v>45</v>
      </c>
      <c r="N732" t="s">
        <v>46</v>
      </c>
      <c r="O732" t="s">
        <v>110</v>
      </c>
      <c r="P732">
        <v>10334</v>
      </c>
      <c r="Q732" t="s">
        <v>159</v>
      </c>
      <c r="R732">
        <v>23938</v>
      </c>
      <c r="S732" t="s">
        <v>160</v>
      </c>
      <c r="T732" t="s">
        <v>161</v>
      </c>
      <c r="U732">
        <v>5</v>
      </c>
      <c r="V732" t="s">
        <v>162</v>
      </c>
      <c r="W732" t="s">
        <v>163</v>
      </c>
      <c r="X732" t="s">
        <v>164</v>
      </c>
      <c r="Y732">
        <v>261502</v>
      </c>
      <c r="Z732" t="s">
        <v>356</v>
      </c>
      <c r="AB732" t="s">
        <v>777</v>
      </c>
      <c r="AC732" t="s">
        <v>56</v>
      </c>
      <c r="AD732" t="s">
        <v>855</v>
      </c>
      <c r="AE732" s="4">
        <v>1.1359999999999999</v>
      </c>
      <c r="AF732" t="s">
        <v>56</v>
      </c>
      <c r="AJ732">
        <v>0</v>
      </c>
    </row>
    <row r="733" spans="1:36" x14ac:dyDescent="0.2">
      <c r="A733">
        <v>5598</v>
      </c>
      <c r="B733" t="s">
        <v>1023</v>
      </c>
      <c r="C733" t="s">
        <v>1024</v>
      </c>
      <c r="D733" t="s">
        <v>39</v>
      </c>
      <c r="E733">
        <v>62934</v>
      </c>
      <c r="F733" t="s">
        <v>1112</v>
      </c>
      <c r="G733">
        <v>261491</v>
      </c>
      <c r="H733" t="s">
        <v>776</v>
      </c>
      <c r="J733" t="s">
        <v>211</v>
      </c>
      <c r="K733" t="s">
        <v>1113</v>
      </c>
      <c r="L733" t="s">
        <v>1114</v>
      </c>
      <c r="M733" t="s">
        <v>45</v>
      </c>
      <c r="N733" t="s">
        <v>46</v>
      </c>
      <c r="O733" t="s">
        <v>110</v>
      </c>
      <c r="P733">
        <v>10334</v>
      </c>
      <c r="Q733" t="s">
        <v>159</v>
      </c>
      <c r="R733">
        <v>23938</v>
      </c>
      <c r="S733" t="s">
        <v>160</v>
      </c>
      <c r="T733" t="s">
        <v>161</v>
      </c>
      <c r="U733">
        <v>5</v>
      </c>
      <c r="V733" t="s">
        <v>162</v>
      </c>
      <c r="W733" t="s">
        <v>163</v>
      </c>
      <c r="X733" t="s">
        <v>164</v>
      </c>
      <c r="Y733">
        <v>261491</v>
      </c>
      <c r="Z733" t="s">
        <v>776</v>
      </c>
      <c r="AB733" t="s">
        <v>211</v>
      </c>
      <c r="AC733" t="s">
        <v>56</v>
      </c>
      <c r="AD733" t="s">
        <v>855</v>
      </c>
      <c r="AE733" s="4">
        <v>1.181</v>
      </c>
      <c r="AF733" t="s">
        <v>56</v>
      </c>
      <c r="AJ733">
        <v>0</v>
      </c>
    </row>
    <row r="734" spans="1:36" x14ac:dyDescent="0.2">
      <c r="A734">
        <v>5598</v>
      </c>
      <c r="B734" t="s">
        <v>1023</v>
      </c>
      <c r="C734" t="s">
        <v>1024</v>
      </c>
      <c r="D734" t="s">
        <v>39</v>
      </c>
      <c r="E734">
        <v>62934</v>
      </c>
      <c r="F734" t="s">
        <v>1112</v>
      </c>
      <c r="G734">
        <v>261491</v>
      </c>
      <c r="H734" t="s">
        <v>776</v>
      </c>
      <c r="J734" t="s">
        <v>211</v>
      </c>
      <c r="K734" t="s">
        <v>1113</v>
      </c>
      <c r="L734" t="s">
        <v>1114</v>
      </c>
      <c r="M734" t="s">
        <v>45</v>
      </c>
      <c r="N734" t="s">
        <v>46</v>
      </c>
      <c r="O734" t="s">
        <v>110</v>
      </c>
      <c r="P734">
        <v>10334</v>
      </c>
      <c r="Q734" t="s">
        <v>159</v>
      </c>
      <c r="R734">
        <v>23938</v>
      </c>
      <c r="S734" t="s">
        <v>160</v>
      </c>
      <c r="T734" t="s">
        <v>161</v>
      </c>
      <c r="U734">
        <v>5</v>
      </c>
      <c r="V734" t="s">
        <v>162</v>
      </c>
      <c r="W734" t="s">
        <v>163</v>
      </c>
      <c r="X734" t="s">
        <v>164</v>
      </c>
      <c r="Y734">
        <v>265423</v>
      </c>
      <c r="Z734" t="s">
        <v>752</v>
      </c>
      <c r="AB734" t="s">
        <v>1115</v>
      </c>
      <c r="AC734" t="s">
        <v>56</v>
      </c>
      <c r="AD734" t="s">
        <v>855</v>
      </c>
      <c r="AE734" s="4">
        <v>1.369</v>
      </c>
      <c r="AF734" t="s">
        <v>56</v>
      </c>
      <c r="AJ734">
        <v>0</v>
      </c>
    </row>
    <row r="735" spans="1:36" x14ac:dyDescent="0.2">
      <c r="A735">
        <v>5598</v>
      </c>
      <c r="B735" t="s">
        <v>1023</v>
      </c>
      <c r="C735" t="s">
        <v>1024</v>
      </c>
      <c r="D735" t="s">
        <v>39</v>
      </c>
      <c r="E735">
        <v>62934</v>
      </c>
      <c r="F735" t="s">
        <v>1112</v>
      </c>
      <c r="G735">
        <v>261491</v>
      </c>
      <c r="H735" t="s">
        <v>776</v>
      </c>
      <c r="J735" t="s">
        <v>211</v>
      </c>
      <c r="K735" t="s">
        <v>1113</v>
      </c>
      <c r="L735" t="s">
        <v>1114</v>
      </c>
      <c r="M735" t="s">
        <v>45</v>
      </c>
      <c r="N735" t="s">
        <v>46</v>
      </c>
      <c r="O735" t="s">
        <v>110</v>
      </c>
      <c r="P735">
        <v>10334</v>
      </c>
      <c r="Q735" t="s">
        <v>159</v>
      </c>
      <c r="R735">
        <v>23938</v>
      </c>
      <c r="S735" t="s">
        <v>160</v>
      </c>
      <c r="T735" t="s">
        <v>161</v>
      </c>
      <c r="U735">
        <v>5</v>
      </c>
      <c r="V735" t="s">
        <v>162</v>
      </c>
      <c r="W735" t="s">
        <v>163</v>
      </c>
      <c r="X735" t="s">
        <v>164</v>
      </c>
      <c r="Y735">
        <v>184303</v>
      </c>
      <c r="Z735" t="s">
        <v>778</v>
      </c>
      <c r="AA735" t="s">
        <v>150</v>
      </c>
      <c r="AB735" t="s">
        <v>779</v>
      </c>
      <c r="AC735" t="s">
        <v>56</v>
      </c>
      <c r="AD735" t="s">
        <v>855</v>
      </c>
      <c r="AE735" s="4">
        <v>1.331</v>
      </c>
      <c r="AF735" t="s">
        <v>56</v>
      </c>
      <c r="AJ735">
        <v>0</v>
      </c>
    </row>
    <row r="736" spans="1:36" x14ac:dyDescent="0.2">
      <c r="A736">
        <v>5598</v>
      </c>
      <c r="B736" t="s">
        <v>1023</v>
      </c>
      <c r="C736" t="s">
        <v>1024</v>
      </c>
      <c r="D736" t="s">
        <v>39</v>
      </c>
      <c r="E736">
        <v>62934</v>
      </c>
      <c r="F736" t="s">
        <v>1112</v>
      </c>
      <c r="G736">
        <v>261491</v>
      </c>
      <c r="H736" t="s">
        <v>776</v>
      </c>
      <c r="J736" t="s">
        <v>211</v>
      </c>
      <c r="K736" t="s">
        <v>1113</v>
      </c>
      <c r="L736" t="s">
        <v>1114</v>
      </c>
      <c r="M736" t="s">
        <v>45</v>
      </c>
      <c r="N736" t="s">
        <v>46</v>
      </c>
      <c r="O736" t="s">
        <v>110</v>
      </c>
      <c r="P736">
        <v>10334</v>
      </c>
      <c r="Q736" t="s">
        <v>159</v>
      </c>
      <c r="R736">
        <v>23938</v>
      </c>
      <c r="S736" t="s">
        <v>160</v>
      </c>
      <c r="T736" t="s">
        <v>161</v>
      </c>
      <c r="U736">
        <v>5</v>
      </c>
      <c r="V736" t="s">
        <v>162</v>
      </c>
      <c r="W736" t="s">
        <v>163</v>
      </c>
      <c r="X736" t="s">
        <v>164</v>
      </c>
      <c r="Y736">
        <v>261501</v>
      </c>
      <c r="Z736" t="s">
        <v>53</v>
      </c>
      <c r="AB736" t="s">
        <v>608</v>
      </c>
      <c r="AC736" t="s">
        <v>56</v>
      </c>
      <c r="AD736" t="s">
        <v>855</v>
      </c>
      <c r="AE736" s="4">
        <v>2.5</v>
      </c>
      <c r="AF736" t="s">
        <v>56</v>
      </c>
      <c r="AJ736">
        <v>0</v>
      </c>
    </row>
    <row r="737" spans="1:36" x14ac:dyDescent="0.2">
      <c r="A737">
        <v>5598</v>
      </c>
      <c r="B737" t="s">
        <v>1023</v>
      </c>
      <c r="C737" t="s">
        <v>1024</v>
      </c>
      <c r="D737" t="s">
        <v>39</v>
      </c>
      <c r="E737">
        <v>62934</v>
      </c>
      <c r="F737" t="s">
        <v>1112</v>
      </c>
      <c r="G737">
        <v>261491</v>
      </c>
      <c r="H737" t="s">
        <v>776</v>
      </c>
      <c r="J737" t="s">
        <v>211</v>
      </c>
      <c r="K737" t="s">
        <v>1113</v>
      </c>
      <c r="L737" t="s">
        <v>1114</v>
      </c>
      <c r="M737" t="s">
        <v>45</v>
      </c>
      <c r="N737" t="s">
        <v>46</v>
      </c>
      <c r="O737" t="s">
        <v>110</v>
      </c>
      <c r="P737">
        <v>10334</v>
      </c>
      <c r="Q737" t="s">
        <v>159</v>
      </c>
      <c r="R737">
        <v>23938</v>
      </c>
      <c r="S737" t="s">
        <v>160</v>
      </c>
      <c r="T737" t="s">
        <v>161</v>
      </c>
      <c r="U737">
        <v>5</v>
      </c>
      <c r="V737" t="s">
        <v>162</v>
      </c>
      <c r="W737" t="s">
        <v>163</v>
      </c>
      <c r="X737" t="s">
        <v>164</v>
      </c>
      <c r="Y737">
        <v>277739</v>
      </c>
      <c r="Z737" t="s">
        <v>1116</v>
      </c>
      <c r="AB737" t="s">
        <v>457</v>
      </c>
      <c r="AC737" t="s">
        <v>56</v>
      </c>
      <c r="AD737" t="s">
        <v>855</v>
      </c>
      <c r="AE737" s="4">
        <v>2.4</v>
      </c>
      <c r="AF737" t="s">
        <v>58</v>
      </c>
      <c r="AJ737">
        <v>0</v>
      </c>
    </row>
    <row r="738" spans="1:36" x14ac:dyDescent="0.2">
      <c r="A738">
        <v>5598</v>
      </c>
      <c r="B738" t="s">
        <v>1023</v>
      </c>
      <c r="C738" t="s">
        <v>1024</v>
      </c>
      <c r="D738" t="s">
        <v>39</v>
      </c>
      <c r="E738">
        <v>62935</v>
      </c>
      <c r="F738" t="s">
        <v>1117</v>
      </c>
      <c r="G738">
        <v>120142</v>
      </c>
      <c r="H738" t="s">
        <v>767</v>
      </c>
      <c r="J738" t="s">
        <v>768</v>
      </c>
      <c r="K738" t="s">
        <v>1118</v>
      </c>
      <c r="L738" t="s">
        <v>1119</v>
      </c>
      <c r="M738" t="s">
        <v>45</v>
      </c>
      <c r="N738" t="s">
        <v>46</v>
      </c>
      <c r="O738" t="s">
        <v>110</v>
      </c>
      <c r="P738">
        <v>10334</v>
      </c>
      <c r="Q738" t="s">
        <v>159</v>
      </c>
      <c r="R738">
        <v>23938</v>
      </c>
      <c r="S738" t="s">
        <v>160</v>
      </c>
      <c r="T738" t="s">
        <v>161</v>
      </c>
      <c r="U738">
        <v>5</v>
      </c>
      <c r="V738" t="s">
        <v>162</v>
      </c>
      <c r="W738" t="s">
        <v>163</v>
      </c>
      <c r="X738" t="s">
        <v>164</v>
      </c>
      <c r="Y738">
        <v>120142</v>
      </c>
      <c r="Z738" t="s">
        <v>767</v>
      </c>
      <c r="AB738" t="s">
        <v>768</v>
      </c>
      <c r="AC738" t="s">
        <v>56</v>
      </c>
      <c r="AD738" t="s">
        <v>855</v>
      </c>
      <c r="AE738" s="4">
        <v>2.165</v>
      </c>
      <c r="AF738" t="s">
        <v>56</v>
      </c>
      <c r="AJ738">
        <v>0</v>
      </c>
    </row>
    <row r="739" spans="1:36" x14ac:dyDescent="0.2">
      <c r="A739">
        <v>5598</v>
      </c>
      <c r="B739" t="s">
        <v>1023</v>
      </c>
      <c r="C739" t="s">
        <v>1024</v>
      </c>
      <c r="D739" t="s">
        <v>39</v>
      </c>
      <c r="E739">
        <v>62935</v>
      </c>
      <c r="F739" t="s">
        <v>1117</v>
      </c>
      <c r="G739">
        <v>120142</v>
      </c>
      <c r="H739" t="s">
        <v>767</v>
      </c>
      <c r="J739" t="s">
        <v>768</v>
      </c>
      <c r="K739" t="s">
        <v>1118</v>
      </c>
      <c r="L739" t="s">
        <v>1119</v>
      </c>
      <c r="M739" t="s">
        <v>45</v>
      </c>
      <c r="N739" t="s">
        <v>46</v>
      </c>
      <c r="O739" t="s">
        <v>110</v>
      </c>
      <c r="P739">
        <v>10334</v>
      </c>
      <c r="Q739" t="s">
        <v>159</v>
      </c>
      <c r="R739">
        <v>23938</v>
      </c>
      <c r="S739" t="s">
        <v>160</v>
      </c>
      <c r="T739" t="s">
        <v>161</v>
      </c>
      <c r="U739">
        <v>5</v>
      </c>
      <c r="V739" t="s">
        <v>162</v>
      </c>
      <c r="W739" t="s">
        <v>163</v>
      </c>
      <c r="X739" t="s">
        <v>164</v>
      </c>
      <c r="Y739">
        <v>120611</v>
      </c>
      <c r="Z739" t="s">
        <v>763</v>
      </c>
      <c r="AB739" t="s">
        <v>764</v>
      </c>
      <c r="AC739" t="s">
        <v>56</v>
      </c>
      <c r="AD739" t="s">
        <v>855</v>
      </c>
      <c r="AE739" s="4">
        <v>1.208</v>
      </c>
      <c r="AF739" t="s">
        <v>56</v>
      </c>
      <c r="AJ739">
        <v>0</v>
      </c>
    </row>
    <row r="740" spans="1:36" x14ac:dyDescent="0.2">
      <c r="A740">
        <v>5598</v>
      </c>
      <c r="B740" t="s">
        <v>1023</v>
      </c>
      <c r="C740" t="s">
        <v>1024</v>
      </c>
      <c r="D740" t="s">
        <v>39</v>
      </c>
      <c r="E740">
        <v>62935</v>
      </c>
      <c r="F740" t="s">
        <v>1117</v>
      </c>
      <c r="G740">
        <v>120142</v>
      </c>
      <c r="H740" t="s">
        <v>767</v>
      </c>
      <c r="J740" t="s">
        <v>768</v>
      </c>
      <c r="K740" t="s">
        <v>1118</v>
      </c>
      <c r="L740" t="s">
        <v>1119</v>
      </c>
      <c r="M740" t="s">
        <v>45</v>
      </c>
      <c r="N740" t="s">
        <v>46</v>
      </c>
      <c r="O740" t="s">
        <v>110</v>
      </c>
      <c r="P740">
        <v>10334</v>
      </c>
      <c r="Q740" t="s">
        <v>159</v>
      </c>
      <c r="R740">
        <v>23938</v>
      </c>
      <c r="S740" t="s">
        <v>160</v>
      </c>
      <c r="T740" t="s">
        <v>161</v>
      </c>
      <c r="U740">
        <v>5</v>
      </c>
      <c r="V740" t="s">
        <v>162</v>
      </c>
      <c r="W740" t="s">
        <v>163</v>
      </c>
      <c r="X740" t="s">
        <v>164</v>
      </c>
      <c r="Y740">
        <v>166588</v>
      </c>
      <c r="Z740" t="s">
        <v>1120</v>
      </c>
      <c r="AB740" t="s">
        <v>1121</v>
      </c>
      <c r="AC740" t="s">
        <v>56</v>
      </c>
      <c r="AD740" t="s">
        <v>855</v>
      </c>
      <c r="AE740" s="4">
        <v>0.79600000000000004</v>
      </c>
      <c r="AF740" t="s">
        <v>56</v>
      </c>
      <c r="AJ740">
        <v>0</v>
      </c>
    </row>
    <row r="741" spans="1:36" x14ac:dyDescent="0.2">
      <c r="A741">
        <v>5598</v>
      </c>
      <c r="B741" t="s">
        <v>1023</v>
      </c>
      <c r="C741" t="s">
        <v>1024</v>
      </c>
      <c r="D741" t="s">
        <v>39</v>
      </c>
      <c r="E741">
        <v>62935</v>
      </c>
      <c r="F741" t="s">
        <v>1117</v>
      </c>
      <c r="G741">
        <v>120142</v>
      </c>
      <c r="H741" t="s">
        <v>767</v>
      </c>
      <c r="J741" t="s">
        <v>768</v>
      </c>
      <c r="K741" t="s">
        <v>1118</v>
      </c>
      <c r="L741" t="s">
        <v>1119</v>
      </c>
      <c r="M741" t="s">
        <v>45</v>
      </c>
      <c r="N741" t="s">
        <v>46</v>
      </c>
      <c r="O741" t="s">
        <v>110</v>
      </c>
      <c r="P741">
        <v>10334</v>
      </c>
      <c r="Q741" t="s">
        <v>159</v>
      </c>
      <c r="R741">
        <v>23938</v>
      </c>
      <c r="S741" t="s">
        <v>160</v>
      </c>
      <c r="T741" t="s">
        <v>161</v>
      </c>
      <c r="U741">
        <v>5</v>
      </c>
      <c r="V741" t="s">
        <v>162</v>
      </c>
      <c r="W741" t="s">
        <v>163</v>
      </c>
      <c r="X741" t="s">
        <v>164</v>
      </c>
      <c r="Y741">
        <v>108511</v>
      </c>
      <c r="Z741" t="s">
        <v>765</v>
      </c>
      <c r="AA741" t="s">
        <v>54</v>
      </c>
      <c r="AB741" t="s">
        <v>766</v>
      </c>
      <c r="AC741" t="s">
        <v>56</v>
      </c>
      <c r="AD741" t="s">
        <v>855</v>
      </c>
      <c r="AE741" s="4">
        <v>1.028</v>
      </c>
      <c r="AF741" t="s">
        <v>56</v>
      </c>
      <c r="AJ741">
        <v>0</v>
      </c>
    </row>
    <row r="742" spans="1:36" x14ac:dyDescent="0.2">
      <c r="A742">
        <v>5598</v>
      </c>
      <c r="B742" t="s">
        <v>1023</v>
      </c>
      <c r="C742" t="s">
        <v>1024</v>
      </c>
      <c r="D742" t="s">
        <v>39</v>
      </c>
      <c r="E742">
        <v>62935</v>
      </c>
      <c r="F742" t="s">
        <v>1117</v>
      </c>
      <c r="G742">
        <v>120142</v>
      </c>
      <c r="H742" t="s">
        <v>767</v>
      </c>
      <c r="J742" t="s">
        <v>768</v>
      </c>
      <c r="K742" t="s">
        <v>1118</v>
      </c>
      <c r="L742" t="s">
        <v>1119</v>
      </c>
      <c r="M742" t="s">
        <v>45</v>
      </c>
      <c r="N742" t="s">
        <v>46</v>
      </c>
      <c r="O742" t="s">
        <v>110</v>
      </c>
      <c r="P742">
        <v>10334</v>
      </c>
      <c r="Q742" t="s">
        <v>159</v>
      </c>
      <c r="R742">
        <v>23938</v>
      </c>
      <c r="S742" t="s">
        <v>160</v>
      </c>
      <c r="T742" t="s">
        <v>161</v>
      </c>
      <c r="U742">
        <v>5</v>
      </c>
      <c r="V742" t="s">
        <v>162</v>
      </c>
      <c r="W742" t="s">
        <v>163</v>
      </c>
      <c r="X742" t="s">
        <v>164</v>
      </c>
      <c r="Y742">
        <v>138298</v>
      </c>
      <c r="Z742" t="s">
        <v>173</v>
      </c>
      <c r="AB742" t="s">
        <v>174</v>
      </c>
      <c r="AC742" t="s">
        <v>58</v>
      </c>
      <c r="AD742" t="s">
        <v>855</v>
      </c>
      <c r="AE742" s="4">
        <v>2.1720000000000002</v>
      </c>
      <c r="AF742" t="s">
        <v>58</v>
      </c>
      <c r="AJ742">
        <v>0</v>
      </c>
    </row>
    <row r="743" spans="1:36" x14ac:dyDescent="0.2">
      <c r="A743">
        <v>5598</v>
      </c>
      <c r="B743" t="s">
        <v>1023</v>
      </c>
      <c r="C743" t="s">
        <v>1024</v>
      </c>
      <c r="D743" t="s">
        <v>39</v>
      </c>
      <c r="E743">
        <v>62935</v>
      </c>
      <c r="F743" t="s">
        <v>1117</v>
      </c>
      <c r="G743">
        <v>120142</v>
      </c>
      <c r="H743" t="s">
        <v>767</v>
      </c>
      <c r="J743" t="s">
        <v>768</v>
      </c>
      <c r="K743" t="s">
        <v>1118</v>
      </c>
      <c r="L743" t="s">
        <v>1119</v>
      </c>
      <c r="M743" t="s">
        <v>45</v>
      </c>
      <c r="N743" t="s">
        <v>46</v>
      </c>
      <c r="O743" t="s">
        <v>110</v>
      </c>
      <c r="P743">
        <v>10334</v>
      </c>
      <c r="Q743" t="s">
        <v>159</v>
      </c>
      <c r="R743">
        <v>23938</v>
      </c>
      <c r="S743" t="s">
        <v>160</v>
      </c>
      <c r="T743" t="s">
        <v>161</v>
      </c>
      <c r="U743">
        <v>5</v>
      </c>
      <c r="V743" t="s">
        <v>162</v>
      </c>
      <c r="W743" t="s">
        <v>163</v>
      </c>
      <c r="X743" t="s">
        <v>164</v>
      </c>
      <c r="Y743">
        <v>184303</v>
      </c>
      <c r="Z743" t="s">
        <v>778</v>
      </c>
      <c r="AA743" t="s">
        <v>150</v>
      </c>
      <c r="AB743" t="s">
        <v>779</v>
      </c>
      <c r="AC743" t="s">
        <v>58</v>
      </c>
      <c r="AD743" t="s">
        <v>855</v>
      </c>
      <c r="AE743" s="4">
        <v>1.331</v>
      </c>
      <c r="AF743" t="s">
        <v>56</v>
      </c>
      <c r="AJ743">
        <v>0</v>
      </c>
    </row>
    <row r="744" spans="1:36" x14ac:dyDescent="0.2">
      <c r="A744">
        <v>5593</v>
      </c>
      <c r="B744" t="s">
        <v>249</v>
      </c>
      <c r="C744" t="s">
        <v>250</v>
      </c>
      <c r="D744" t="s">
        <v>39</v>
      </c>
      <c r="E744">
        <v>62717</v>
      </c>
      <c r="F744" t="s">
        <v>317</v>
      </c>
      <c r="G744">
        <v>205922</v>
      </c>
      <c r="H744" t="s">
        <v>229</v>
      </c>
      <c r="J744" t="s">
        <v>318</v>
      </c>
      <c r="K744" t="s">
        <v>319</v>
      </c>
      <c r="L744" t="s">
        <v>320</v>
      </c>
      <c r="M744" t="s">
        <v>82</v>
      </c>
      <c r="N744" t="s">
        <v>46</v>
      </c>
      <c r="P744">
        <v>15584</v>
      </c>
      <c r="Q744" t="s">
        <v>321</v>
      </c>
      <c r="R744">
        <v>23207</v>
      </c>
      <c r="S744" t="s">
        <v>1187</v>
      </c>
      <c r="T744" t="s">
        <v>322</v>
      </c>
      <c r="U744">
        <v>95</v>
      </c>
      <c r="V744" t="s">
        <v>323</v>
      </c>
      <c r="W744" t="s">
        <v>324</v>
      </c>
      <c r="X744" t="s">
        <v>325</v>
      </c>
      <c r="Y744">
        <v>205922</v>
      </c>
      <c r="Z744" t="s">
        <v>229</v>
      </c>
      <c r="AB744" t="s">
        <v>318</v>
      </c>
      <c r="AC744" t="s">
        <v>56</v>
      </c>
      <c r="AD744" t="s">
        <v>257</v>
      </c>
      <c r="AE744" s="4">
        <v>0.61299999999999999</v>
      </c>
      <c r="AF744" t="s">
        <v>56</v>
      </c>
      <c r="AH744" t="s">
        <v>221</v>
      </c>
      <c r="AI744" t="s">
        <v>221</v>
      </c>
      <c r="AJ744">
        <v>0</v>
      </c>
    </row>
    <row r="745" spans="1:36" x14ac:dyDescent="0.2">
      <c r="A745">
        <v>5593</v>
      </c>
      <c r="B745" t="s">
        <v>249</v>
      </c>
      <c r="C745" t="s">
        <v>250</v>
      </c>
      <c r="D745" t="s">
        <v>39</v>
      </c>
      <c r="E745">
        <v>62717</v>
      </c>
      <c r="F745" t="s">
        <v>317</v>
      </c>
      <c r="G745">
        <v>205922</v>
      </c>
      <c r="H745" t="s">
        <v>229</v>
      </c>
      <c r="J745" t="s">
        <v>318</v>
      </c>
      <c r="K745" t="s">
        <v>319</v>
      </c>
      <c r="L745" t="s">
        <v>320</v>
      </c>
      <c r="M745" t="s">
        <v>82</v>
      </c>
      <c r="N745" t="s">
        <v>46</v>
      </c>
      <c r="P745">
        <v>15584</v>
      </c>
      <c r="Q745" t="s">
        <v>321</v>
      </c>
      <c r="R745">
        <v>23207</v>
      </c>
      <c r="S745" t="s">
        <v>1187</v>
      </c>
      <c r="T745" t="s">
        <v>322</v>
      </c>
      <c r="U745">
        <v>95</v>
      </c>
      <c r="V745" t="s">
        <v>323</v>
      </c>
      <c r="W745" t="s">
        <v>324</v>
      </c>
      <c r="X745" t="s">
        <v>325</v>
      </c>
      <c r="Y745">
        <v>220039</v>
      </c>
      <c r="Z745" t="s">
        <v>326</v>
      </c>
      <c r="AB745" t="s">
        <v>327</v>
      </c>
      <c r="AC745" t="s">
        <v>56</v>
      </c>
      <c r="AD745" t="s">
        <v>257</v>
      </c>
      <c r="AE745" s="4">
        <v>0.57899999999999996</v>
      </c>
      <c r="AF745" t="s">
        <v>56</v>
      </c>
      <c r="AH745" t="s">
        <v>221</v>
      </c>
      <c r="AI745" t="s">
        <v>221</v>
      </c>
      <c r="AJ745">
        <v>0</v>
      </c>
    </row>
    <row r="746" spans="1:36" x14ac:dyDescent="0.2">
      <c r="A746">
        <v>5593</v>
      </c>
      <c r="B746" t="s">
        <v>249</v>
      </c>
      <c r="C746" t="s">
        <v>250</v>
      </c>
      <c r="D746" t="s">
        <v>39</v>
      </c>
      <c r="E746">
        <v>62717</v>
      </c>
      <c r="F746" t="s">
        <v>317</v>
      </c>
      <c r="G746">
        <v>205922</v>
      </c>
      <c r="H746" t="s">
        <v>229</v>
      </c>
      <c r="J746" t="s">
        <v>318</v>
      </c>
      <c r="K746" t="s">
        <v>319</v>
      </c>
      <c r="L746" t="s">
        <v>320</v>
      </c>
      <c r="M746" t="s">
        <v>82</v>
      </c>
      <c r="N746" t="s">
        <v>46</v>
      </c>
      <c r="P746">
        <v>15584</v>
      </c>
      <c r="Q746" t="s">
        <v>321</v>
      </c>
      <c r="R746">
        <v>23207</v>
      </c>
      <c r="S746" t="s">
        <v>1187</v>
      </c>
      <c r="T746" t="s">
        <v>322</v>
      </c>
      <c r="U746">
        <v>95</v>
      </c>
      <c r="V746" t="s">
        <v>323</v>
      </c>
      <c r="W746" t="s">
        <v>324</v>
      </c>
      <c r="X746" t="s">
        <v>325</v>
      </c>
      <c r="Y746">
        <v>263711</v>
      </c>
      <c r="Z746" t="s">
        <v>153</v>
      </c>
      <c r="AB746" t="s">
        <v>328</v>
      </c>
      <c r="AC746" t="s">
        <v>56</v>
      </c>
      <c r="AD746" t="s">
        <v>257</v>
      </c>
      <c r="AE746" s="4">
        <v>0.48699999999999999</v>
      </c>
      <c r="AF746" t="s">
        <v>56</v>
      </c>
      <c r="AH746" t="s">
        <v>221</v>
      </c>
      <c r="AI746" t="s">
        <v>221</v>
      </c>
      <c r="AJ746">
        <v>0</v>
      </c>
    </row>
    <row r="747" spans="1:36" x14ac:dyDescent="0.2">
      <c r="A747">
        <v>5593</v>
      </c>
      <c r="B747" t="s">
        <v>249</v>
      </c>
      <c r="C747" t="s">
        <v>250</v>
      </c>
      <c r="D747" t="s">
        <v>39</v>
      </c>
      <c r="E747">
        <v>62717</v>
      </c>
      <c r="F747" t="s">
        <v>317</v>
      </c>
      <c r="G747">
        <v>205922</v>
      </c>
      <c r="H747" t="s">
        <v>229</v>
      </c>
      <c r="J747" t="s">
        <v>318</v>
      </c>
      <c r="K747" t="s">
        <v>319</v>
      </c>
      <c r="L747" t="s">
        <v>320</v>
      </c>
      <c r="M747" t="s">
        <v>82</v>
      </c>
      <c r="N747" t="s">
        <v>46</v>
      </c>
      <c r="P747">
        <v>15584</v>
      </c>
      <c r="Q747" t="s">
        <v>321</v>
      </c>
      <c r="R747">
        <v>23207</v>
      </c>
      <c r="S747" t="s">
        <v>1187</v>
      </c>
      <c r="T747" t="s">
        <v>322</v>
      </c>
      <c r="U747">
        <v>95</v>
      </c>
      <c r="V747" t="s">
        <v>323</v>
      </c>
      <c r="W747" t="s">
        <v>324</v>
      </c>
      <c r="X747" t="s">
        <v>325</v>
      </c>
      <c r="Y747">
        <v>215402</v>
      </c>
      <c r="Z747" t="s">
        <v>175</v>
      </c>
      <c r="AB747" t="s">
        <v>233</v>
      </c>
      <c r="AC747" t="s">
        <v>56</v>
      </c>
      <c r="AD747" t="s">
        <v>257</v>
      </c>
      <c r="AE747" s="4">
        <v>0.499</v>
      </c>
      <c r="AF747" t="s">
        <v>58</v>
      </c>
      <c r="AH747" t="s">
        <v>221</v>
      </c>
      <c r="AI747" t="s">
        <v>221</v>
      </c>
      <c r="AJ747">
        <v>0</v>
      </c>
    </row>
    <row r="748" spans="1:36" x14ac:dyDescent="0.2">
      <c r="A748">
        <v>5593</v>
      </c>
      <c r="B748" t="s">
        <v>249</v>
      </c>
      <c r="C748" t="s">
        <v>250</v>
      </c>
      <c r="D748" t="s">
        <v>39</v>
      </c>
      <c r="E748">
        <v>62717</v>
      </c>
      <c r="F748" t="s">
        <v>317</v>
      </c>
      <c r="G748">
        <v>205922</v>
      </c>
      <c r="H748" t="s">
        <v>229</v>
      </c>
      <c r="J748" t="s">
        <v>318</v>
      </c>
      <c r="K748" t="s">
        <v>319</v>
      </c>
      <c r="L748" t="s">
        <v>320</v>
      </c>
      <c r="M748" t="s">
        <v>82</v>
      </c>
      <c r="N748" t="s">
        <v>46</v>
      </c>
      <c r="P748">
        <v>15584</v>
      </c>
      <c r="Q748" t="s">
        <v>321</v>
      </c>
      <c r="R748">
        <v>23207</v>
      </c>
      <c r="S748" t="s">
        <v>1187</v>
      </c>
      <c r="T748" t="s">
        <v>322</v>
      </c>
      <c r="U748">
        <v>95</v>
      </c>
      <c r="V748" t="s">
        <v>323</v>
      </c>
      <c r="W748" t="s">
        <v>324</v>
      </c>
      <c r="X748" t="s">
        <v>325</v>
      </c>
      <c r="Y748">
        <v>159016</v>
      </c>
      <c r="Z748" t="s">
        <v>329</v>
      </c>
      <c r="AB748" t="s">
        <v>289</v>
      </c>
      <c r="AC748" t="s">
        <v>58</v>
      </c>
      <c r="AD748" t="s">
        <v>257</v>
      </c>
      <c r="AE748" s="4">
        <v>0.83299999999999996</v>
      </c>
      <c r="AF748" t="s">
        <v>56</v>
      </c>
      <c r="AH748" t="s">
        <v>221</v>
      </c>
      <c r="AI748" t="s">
        <v>221</v>
      </c>
      <c r="AJ748">
        <v>0</v>
      </c>
    </row>
    <row r="749" spans="1:36" x14ac:dyDescent="0.2">
      <c r="A749">
        <v>5593</v>
      </c>
      <c r="B749" t="s">
        <v>249</v>
      </c>
      <c r="C749" t="s">
        <v>250</v>
      </c>
      <c r="D749" t="s">
        <v>39</v>
      </c>
      <c r="E749">
        <v>62717</v>
      </c>
      <c r="F749" t="s">
        <v>317</v>
      </c>
      <c r="G749">
        <v>205922</v>
      </c>
      <c r="H749" t="s">
        <v>229</v>
      </c>
      <c r="J749" t="s">
        <v>318</v>
      </c>
      <c r="K749" t="s">
        <v>319</v>
      </c>
      <c r="L749" t="s">
        <v>320</v>
      </c>
      <c r="M749" t="s">
        <v>82</v>
      </c>
      <c r="N749" t="s">
        <v>46</v>
      </c>
      <c r="P749">
        <v>15584</v>
      </c>
      <c r="Q749" t="s">
        <v>321</v>
      </c>
      <c r="R749">
        <v>23207</v>
      </c>
      <c r="S749" t="s">
        <v>1187</v>
      </c>
      <c r="T749" t="s">
        <v>322</v>
      </c>
      <c r="U749">
        <v>95</v>
      </c>
      <c r="V749" t="s">
        <v>323</v>
      </c>
      <c r="W749" t="s">
        <v>324</v>
      </c>
      <c r="X749" t="s">
        <v>325</v>
      </c>
      <c r="Y749">
        <v>205962</v>
      </c>
      <c r="Z749" t="s">
        <v>330</v>
      </c>
      <c r="AB749" t="s">
        <v>331</v>
      </c>
      <c r="AC749" t="s">
        <v>58</v>
      </c>
      <c r="AD749" t="s">
        <v>257</v>
      </c>
      <c r="AE749" s="4">
        <v>0.67200000000000004</v>
      </c>
      <c r="AF749" t="s">
        <v>56</v>
      </c>
      <c r="AH749" t="s">
        <v>221</v>
      </c>
      <c r="AI749" t="s">
        <v>221</v>
      </c>
      <c r="AJ749">
        <v>0</v>
      </c>
    </row>
    <row r="750" spans="1:36" x14ac:dyDescent="0.2">
      <c r="A750">
        <v>5593</v>
      </c>
      <c r="B750" t="s">
        <v>249</v>
      </c>
      <c r="C750" t="s">
        <v>250</v>
      </c>
      <c r="D750" t="s">
        <v>39</v>
      </c>
      <c r="E750">
        <v>62717</v>
      </c>
      <c r="F750" t="s">
        <v>317</v>
      </c>
      <c r="G750">
        <v>205922</v>
      </c>
      <c r="H750" t="s">
        <v>229</v>
      </c>
      <c r="J750" t="s">
        <v>318</v>
      </c>
      <c r="K750" t="s">
        <v>319</v>
      </c>
      <c r="L750" t="s">
        <v>320</v>
      </c>
      <c r="M750" t="s">
        <v>82</v>
      </c>
      <c r="N750" t="s">
        <v>46</v>
      </c>
      <c r="P750">
        <v>15584</v>
      </c>
      <c r="Q750" t="s">
        <v>321</v>
      </c>
      <c r="R750">
        <v>23207</v>
      </c>
      <c r="S750" t="s">
        <v>1187</v>
      </c>
      <c r="T750" t="s">
        <v>322</v>
      </c>
      <c r="U750">
        <v>95</v>
      </c>
      <c r="V750" t="s">
        <v>323</v>
      </c>
      <c r="W750" t="s">
        <v>324</v>
      </c>
      <c r="X750" t="s">
        <v>325</v>
      </c>
      <c r="Y750">
        <v>202786</v>
      </c>
      <c r="Z750" t="s">
        <v>94</v>
      </c>
      <c r="AB750" t="s">
        <v>332</v>
      </c>
      <c r="AC750" t="s">
        <v>58</v>
      </c>
      <c r="AD750" t="s">
        <v>257</v>
      </c>
      <c r="AE750" s="4">
        <v>0.65600000000000003</v>
      </c>
      <c r="AF750" t="s">
        <v>56</v>
      </c>
      <c r="AH750" t="s">
        <v>221</v>
      </c>
      <c r="AI750" t="s">
        <v>221</v>
      </c>
      <c r="AJ750">
        <v>0</v>
      </c>
    </row>
    <row r="751" spans="1:36" x14ac:dyDescent="0.2">
      <c r="A751">
        <v>5593</v>
      </c>
      <c r="B751" s="3" t="s">
        <v>1224</v>
      </c>
      <c r="C751" t="s">
        <v>250</v>
      </c>
      <c r="D751" t="s">
        <v>39</v>
      </c>
      <c r="E751">
        <v>62718</v>
      </c>
      <c r="F751" s="3" t="s">
        <v>2067</v>
      </c>
      <c r="G751">
        <v>159016</v>
      </c>
      <c r="H751" t="s">
        <v>329</v>
      </c>
      <c r="J751" t="s">
        <v>289</v>
      </c>
      <c r="K751" t="s">
        <v>333</v>
      </c>
      <c r="L751" t="s">
        <v>334</v>
      </c>
      <c r="M751" t="s">
        <v>110</v>
      </c>
      <c r="N751" t="s">
        <v>46</v>
      </c>
      <c r="P751">
        <v>15584</v>
      </c>
      <c r="Q751" s="3" t="s">
        <v>2064</v>
      </c>
      <c r="R751">
        <v>23207</v>
      </c>
      <c r="S751" s="3" t="s">
        <v>2064</v>
      </c>
      <c r="T751" t="s">
        <v>322</v>
      </c>
      <c r="U751">
        <v>61</v>
      </c>
      <c r="V751" t="s">
        <v>323</v>
      </c>
      <c r="W751" t="s">
        <v>324</v>
      </c>
      <c r="X751" s="3" t="s">
        <v>2066</v>
      </c>
      <c r="Y751">
        <v>159016</v>
      </c>
      <c r="Z751" t="s">
        <v>329</v>
      </c>
      <c r="AB751" t="s">
        <v>289</v>
      </c>
      <c r="AC751" t="s">
        <v>56</v>
      </c>
      <c r="AD751" t="s">
        <v>257</v>
      </c>
      <c r="AE751" s="4">
        <v>0.83299999999999996</v>
      </c>
      <c r="AF751" t="s">
        <v>56</v>
      </c>
      <c r="AI751" t="s">
        <v>335</v>
      </c>
      <c r="AJ751">
        <v>0</v>
      </c>
    </row>
    <row r="752" spans="1:36" x14ac:dyDescent="0.2">
      <c r="A752">
        <v>5593</v>
      </c>
      <c r="B752" s="3" t="s">
        <v>1224</v>
      </c>
      <c r="C752" t="s">
        <v>250</v>
      </c>
      <c r="D752" t="s">
        <v>39</v>
      </c>
      <c r="E752">
        <v>62718</v>
      </c>
      <c r="F752" s="3" t="s">
        <v>2067</v>
      </c>
      <c r="G752">
        <v>159016</v>
      </c>
      <c r="H752" t="s">
        <v>329</v>
      </c>
      <c r="J752" t="s">
        <v>289</v>
      </c>
      <c r="K752" t="s">
        <v>333</v>
      </c>
      <c r="L752" t="s">
        <v>334</v>
      </c>
      <c r="M752" t="s">
        <v>110</v>
      </c>
      <c r="N752" t="s">
        <v>46</v>
      </c>
      <c r="P752">
        <v>15584</v>
      </c>
      <c r="Q752" s="3" t="s">
        <v>2064</v>
      </c>
      <c r="R752">
        <v>23207</v>
      </c>
      <c r="S752" s="3" t="s">
        <v>2064</v>
      </c>
      <c r="T752" t="s">
        <v>322</v>
      </c>
      <c r="U752">
        <v>61</v>
      </c>
      <c r="V752" s="3" t="s">
        <v>2065</v>
      </c>
      <c r="W752" t="s">
        <v>324</v>
      </c>
      <c r="X752" s="3" t="s">
        <v>2066</v>
      </c>
      <c r="Y752">
        <v>205962</v>
      </c>
      <c r="Z752" t="s">
        <v>330</v>
      </c>
      <c r="AB752" t="s">
        <v>331</v>
      </c>
      <c r="AC752" t="s">
        <v>56</v>
      </c>
      <c r="AD752" t="s">
        <v>257</v>
      </c>
      <c r="AE752" s="4">
        <v>0.67200000000000004</v>
      </c>
      <c r="AF752" t="s">
        <v>56</v>
      </c>
      <c r="AI752" t="s">
        <v>335</v>
      </c>
      <c r="AJ752">
        <v>0</v>
      </c>
    </row>
    <row r="753" spans="1:36" x14ac:dyDescent="0.2">
      <c r="A753">
        <v>5593</v>
      </c>
      <c r="B753" s="3" t="s">
        <v>1224</v>
      </c>
      <c r="C753" t="s">
        <v>250</v>
      </c>
      <c r="D753" t="s">
        <v>39</v>
      </c>
      <c r="E753">
        <v>62718</v>
      </c>
      <c r="F753" s="3" t="s">
        <v>2067</v>
      </c>
      <c r="G753">
        <v>159016</v>
      </c>
      <c r="H753" t="s">
        <v>329</v>
      </c>
      <c r="J753" t="s">
        <v>289</v>
      </c>
      <c r="K753" t="s">
        <v>333</v>
      </c>
      <c r="L753" t="s">
        <v>334</v>
      </c>
      <c r="M753" t="s">
        <v>110</v>
      </c>
      <c r="N753" t="s">
        <v>46</v>
      </c>
      <c r="P753">
        <v>15584</v>
      </c>
      <c r="Q753" s="3" t="s">
        <v>2064</v>
      </c>
      <c r="R753">
        <v>23207</v>
      </c>
      <c r="S753" s="3" t="s">
        <v>2064</v>
      </c>
      <c r="T753" t="s">
        <v>322</v>
      </c>
      <c r="U753">
        <v>61</v>
      </c>
      <c r="V753" s="3" t="s">
        <v>2065</v>
      </c>
      <c r="W753" t="s">
        <v>324</v>
      </c>
      <c r="X753" s="3" t="s">
        <v>2066</v>
      </c>
      <c r="Y753">
        <v>202786</v>
      </c>
      <c r="Z753" t="s">
        <v>94</v>
      </c>
      <c r="AB753" t="s">
        <v>332</v>
      </c>
      <c r="AC753" t="s">
        <v>56</v>
      </c>
      <c r="AD753" t="s">
        <v>257</v>
      </c>
      <c r="AE753" s="4">
        <v>0.65600000000000003</v>
      </c>
      <c r="AF753" t="s">
        <v>56</v>
      </c>
      <c r="AI753" t="s">
        <v>335</v>
      </c>
      <c r="AJ753">
        <v>0</v>
      </c>
    </row>
    <row r="754" spans="1:36" x14ac:dyDescent="0.2">
      <c r="A754">
        <v>5593</v>
      </c>
      <c r="B754" t="s">
        <v>249</v>
      </c>
      <c r="C754" t="s">
        <v>250</v>
      </c>
      <c r="D754" t="s">
        <v>39</v>
      </c>
      <c r="E754">
        <v>65148</v>
      </c>
      <c r="F754" t="s">
        <v>541</v>
      </c>
      <c r="G754">
        <v>209836</v>
      </c>
      <c r="H754" t="s">
        <v>173</v>
      </c>
      <c r="J754" t="s">
        <v>542</v>
      </c>
      <c r="K754" t="s">
        <v>543</v>
      </c>
      <c r="L754" t="s">
        <v>544</v>
      </c>
      <c r="M754" t="s">
        <v>45</v>
      </c>
      <c r="N754" t="s">
        <v>46</v>
      </c>
      <c r="P754">
        <v>15584</v>
      </c>
      <c r="Q754" t="s">
        <v>321</v>
      </c>
      <c r="R754">
        <v>23207</v>
      </c>
      <c r="S754" t="s">
        <v>1187</v>
      </c>
      <c r="T754" t="s">
        <v>322</v>
      </c>
      <c r="U754">
        <v>95</v>
      </c>
      <c r="V754" t="s">
        <v>323</v>
      </c>
      <c r="W754" t="s">
        <v>324</v>
      </c>
      <c r="X754" t="s">
        <v>325</v>
      </c>
      <c r="Y754">
        <v>209836</v>
      </c>
      <c r="Z754" t="s">
        <v>173</v>
      </c>
      <c r="AB754" t="s">
        <v>542</v>
      </c>
      <c r="AC754" t="s">
        <v>56</v>
      </c>
      <c r="AD754" t="s">
        <v>257</v>
      </c>
      <c r="AE754" s="4">
        <v>0.63</v>
      </c>
      <c r="AF754" t="s">
        <v>56</v>
      </c>
      <c r="AJ754">
        <v>0</v>
      </c>
    </row>
    <row r="755" spans="1:36" x14ac:dyDescent="0.2">
      <c r="A755">
        <v>5593</v>
      </c>
      <c r="B755" t="s">
        <v>249</v>
      </c>
      <c r="C755" t="s">
        <v>250</v>
      </c>
      <c r="D755" t="s">
        <v>39</v>
      </c>
      <c r="E755">
        <v>65148</v>
      </c>
      <c r="F755" t="s">
        <v>541</v>
      </c>
      <c r="G755">
        <v>209836</v>
      </c>
      <c r="H755" t="s">
        <v>173</v>
      </c>
      <c r="J755" t="s">
        <v>542</v>
      </c>
      <c r="K755" t="s">
        <v>543</v>
      </c>
      <c r="L755" t="s">
        <v>544</v>
      </c>
      <c r="M755" t="s">
        <v>45</v>
      </c>
      <c r="N755" t="s">
        <v>46</v>
      </c>
      <c r="P755">
        <v>15584</v>
      </c>
      <c r="Q755" t="s">
        <v>321</v>
      </c>
      <c r="R755">
        <v>23207</v>
      </c>
      <c r="S755" t="s">
        <v>1187</v>
      </c>
      <c r="T755" t="s">
        <v>322</v>
      </c>
      <c r="U755">
        <v>95</v>
      </c>
      <c r="V755" t="s">
        <v>323</v>
      </c>
      <c r="W755" t="s">
        <v>324</v>
      </c>
      <c r="X755" t="s">
        <v>325</v>
      </c>
      <c r="Y755">
        <v>202776</v>
      </c>
      <c r="Z755" t="s">
        <v>59</v>
      </c>
      <c r="AA755" t="s">
        <v>54</v>
      </c>
      <c r="AB755" t="s">
        <v>545</v>
      </c>
      <c r="AC755" t="s">
        <v>56</v>
      </c>
      <c r="AD755" t="s">
        <v>257</v>
      </c>
      <c r="AE755" s="4">
        <v>0.52800000000000002</v>
      </c>
      <c r="AF755" t="s">
        <v>56</v>
      </c>
      <c r="AJ755">
        <v>0</v>
      </c>
    </row>
    <row r="756" spans="1:36" x14ac:dyDescent="0.2">
      <c r="A756">
        <v>5593</v>
      </c>
      <c r="B756" t="s">
        <v>249</v>
      </c>
      <c r="C756" t="s">
        <v>250</v>
      </c>
      <c r="D756" t="s">
        <v>39</v>
      </c>
      <c r="E756">
        <v>65148</v>
      </c>
      <c r="F756" t="s">
        <v>541</v>
      </c>
      <c r="G756">
        <v>209836</v>
      </c>
      <c r="H756" t="s">
        <v>173</v>
      </c>
      <c r="J756" t="s">
        <v>542</v>
      </c>
      <c r="K756" t="s">
        <v>543</v>
      </c>
      <c r="L756" t="s">
        <v>544</v>
      </c>
      <c r="M756" t="s">
        <v>45</v>
      </c>
      <c r="N756" t="s">
        <v>46</v>
      </c>
      <c r="P756">
        <v>15584</v>
      </c>
      <c r="Q756" t="s">
        <v>321</v>
      </c>
      <c r="R756">
        <v>23207</v>
      </c>
      <c r="S756" t="s">
        <v>1187</v>
      </c>
      <c r="T756" t="s">
        <v>322</v>
      </c>
      <c r="U756">
        <v>95</v>
      </c>
      <c r="V756" t="s">
        <v>323</v>
      </c>
      <c r="W756" t="s">
        <v>324</v>
      </c>
      <c r="X756" t="s">
        <v>325</v>
      </c>
      <c r="Y756">
        <v>215370</v>
      </c>
      <c r="Z756" t="s">
        <v>100</v>
      </c>
      <c r="AA756" t="s">
        <v>54</v>
      </c>
      <c r="AB756" t="s">
        <v>546</v>
      </c>
      <c r="AC756" t="s">
        <v>56</v>
      </c>
      <c r="AD756" t="s">
        <v>257</v>
      </c>
      <c r="AE756" s="4">
        <v>0.35</v>
      </c>
      <c r="AF756" t="s">
        <v>58</v>
      </c>
      <c r="AJ756">
        <v>0</v>
      </c>
    </row>
    <row r="757" spans="1:36" x14ac:dyDescent="0.2">
      <c r="A757">
        <v>5593</v>
      </c>
      <c r="B757" t="s">
        <v>249</v>
      </c>
      <c r="C757" t="s">
        <v>250</v>
      </c>
      <c r="D757" t="s">
        <v>39</v>
      </c>
      <c r="E757">
        <v>65148</v>
      </c>
      <c r="F757" t="s">
        <v>541</v>
      </c>
      <c r="G757">
        <v>209836</v>
      </c>
      <c r="H757" t="s">
        <v>173</v>
      </c>
      <c r="J757" t="s">
        <v>542</v>
      </c>
      <c r="K757" t="s">
        <v>543</v>
      </c>
      <c r="L757" t="s">
        <v>544</v>
      </c>
      <c r="M757" t="s">
        <v>45</v>
      </c>
      <c r="N757" t="s">
        <v>46</v>
      </c>
      <c r="P757">
        <v>15584</v>
      </c>
      <c r="Q757" t="s">
        <v>321</v>
      </c>
      <c r="R757">
        <v>23207</v>
      </c>
      <c r="S757" t="s">
        <v>1187</v>
      </c>
      <c r="T757" t="s">
        <v>322</v>
      </c>
      <c r="U757">
        <v>95</v>
      </c>
      <c r="V757" t="s">
        <v>323</v>
      </c>
      <c r="W757" t="s">
        <v>324</v>
      </c>
      <c r="X757" t="s">
        <v>325</v>
      </c>
      <c r="Y757">
        <v>205922</v>
      </c>
      <c r="Z757" t="s">
        <v>229</v>
      </c>
      <c r="AB757" t="s">
        <v>318</v>
      </c>
      <c r="AC757" t="s">
        <v>58</v>
      </c>
      <c r="AD757" t="s">
        <v>257</v>
      </c>
      <c r="AE757" s="4">
        <v>0.61299999999999999</v>
      </c>
      <c r="AF757" t="s">
        <v>56</v>
      </c>
      <c r="AJ757">
        <v>0</v>
      </c>
    </row>
    <row r="758" spans="1:36" x14ac:dyDescent="0.2">
      <c r="A758">
        <v>5593</v>
      </c>
      <c r="B758" t="s">
        <v>249</v>
      </c>
      <c r="C758" t="s">
        <v>250</v>
      </c>
      <c r="D758" t="s">
        <v>39</v>
      </c>
      <c r="E758">
        <v>65148</v>
      </c>
      <c r="F758" t="s">
        <v>541</v>
      </c>
      <c r="G758">
        <v>209836</v>
      </c>
      <c r="H758" t="s">
        <v>173</v>
      </c>
      <c r="J758" t="s">
        <v>542</v>
      </c>
      <c r="K758" t="s">
        <v>543</v>
      </c>
      <c r="L758" t="s">
        <v>544</v>
      </c>
      <c r="M758" t="s">
        <v>45</v>
      </c>
      <c r="N758" t="s">
        <v>46</v>
      </c>
      <c r="P758">
        <v>15584</v>
      </c>
      <c r="Q758" t="s">
        <v>321</v>
      </c>
      <c r="R758">
        <v>23207</v>
      </c>
      <c r="S758" t="s">
        <v>1187</v>
      </c>
      <c r="T758" t="s">
        <v>322</v>
      </c>
      <c r="U758">
        <v>95</v>
      </c>
      <c r="V758" t="s">
        <v>323</v>
      </c>
      <c r="W758" t="s">
        <v>324</v>
      </c>
      <c r="X758" t="s">
        <v>325</v>
      </c>
      <c r="Y758">
        <v>220039</v>
      </c>
      <c r="Z758" t="s">
        <v>326</v>
      </c>
      <c r="AB758" t="s">
        <v>327</v>
      </c>
      <c r="AC758" t="s">
        <v>58</v>
      </c>
      <c r="AD758" t="s">
        <v>257</v>
      </c>
      <c r="AE758" s="4">
        <v>0.57899999999999996</v>
      </c>
      <c r="AF758" t="s">
        <v>56</v>
      </c>
      <c r="AJ758">
        <v>0</v>
      </c>
    </row>
    <row r="759" spans="1:36" x14ac:dyDescent="0.2">
      <c r="A759">
        <v>5593</v>
      </c>
      <c r="B759" t="s">
        <v>249</v>
      </c>
      <c r="C759" t="s">
        <v>250</v>
      </c>
      <c r="D759" t="s">
        <v>39</v>
      </c>
      <c r="E759">
        <v>65148</v>
      </c>
      <c r="F759" t="s">
        <v>541</v>
      </c>
      <c r="G759">
        <v>209836</v>
      </c>
      <c r="H759" t="s">
        <v>173</v>
      </c>
      <c r="J759" t="s">
        <v>542</v>
      </c>
      <c r="K759" t="s">
        <v>543</v>
      </c>
      <c r="L759" t="s">
        <v>544</v>
      </c>
      <c r="M759" t="s">
        <v>45</v>
      </c>
      <c r="N759" t="s">
        <v>46</v>
      </c>
      <c r="P759">
        <v>15584</v>
      </c>
      <c r="Q759" t="s">
        <v>321</v>
      </c>
      <c r="R759">
        <v>23207</v>
      </c>
      <c r="S759" t="s">
        <v>1187</v>
      </c>
      <c r="T759" t="s">
        <v>322</v>
      </c>
      <c r="U759">
        <v>95</v>
      </c>
      <c r="V759" t="s">
        <v>323</v>
      </c>
      <c r="W759" t="s">
        <v>324</v>
      </c>
      <c r="X759" t="s">
        <v>325</v>
      </c>
      <c r="Y759">
        <v>263711</v>
      </c>
      <c r="Z759" t="s">
        <v>153</v>
      </c>
      <c r="AB759" t="s">
        <v>328</v>
      </c>
      <c r="AC759" t="s">
        <v>58</v>
      </c>
      <c r="AD759" t="s">
        <v>257</v>
      </c>
      <c r="AE759" s="4">
        <v>0.48699999999999999</v>
      </c>
      <c r="AF759" t="s">
        <v>56</v>
      </c>
      <c r="AJ759">
        <v>0</v>
      </c>
    </row>
    <row r="760" spans="1:36" x14ac:dyDescent="0.2">
      <c r="A760">
        <v>5597</v>
      </c>
      <c r="B760" t="s">
        <v>919</v>
      </c>
      <c r="C760" t="s">
        <v>920</v>
      </c>
      <c r="D760" t="s">
        <v>39</v>
      </c>
      <c r="E760">
        <v>62952</v>
      </c>
      <c r="F760" t="s">
        <v>921</v>
      </c>
      <c r="G760">
        <v>223825</v>
      </c>
      <c r="H760" t="s">
        <v>400</v>
      </c>
      <c r="J760" t="s">
        <v>735</v>
      </c>
      <c r="K760" t="s">
        <v>922</v>
      </c>
      <c r="L760" t="s">
        <v>923</v>
      </c>
      <c r="M760" t="s">
        <v>82</v>
      </c>
      <c r="N760" t="s">
        <v>46</v>
      </c>
      <c r="O760" t="s">
        <v>110</v>
      </c>
      <c r="P760">
        <v>11598</v>
      </c>
      <c r="Q760" t="s">
        <v>924</v>
      </c>
      <c r="R760">
        <v>22624</v>
      </c>
      <c r="S760" t="s">
        <v>1188</v>
      </c>
      <c r="T760" t="s">
        <v>925</v>
      </c>
      <c r="U760">
        <v>7</v>
      </c>
      <c r="V760" t="s">
        <v>926</v>
      </c>
      <c r="W760" t="s">
        <v>730</v>
      </c>
      <c r="X760" t="s">
        <v>927</v>
      </c>
      <c r="Y760">
        <v>130958</v>
      </c>
      <c r="Z760" t="s">
        <v>53</v>
      </c>
      <c r="AB760" t="s">
        <v>928</v>
      </c>
      <c r="AC760" t="s">
        <v>56</v>
      </c>
      <c r="AD760" t="s">
        <v>855</v>
      </c>
      <c r="AE760" s="4">
        <v>5.4530000000000003</v>
      </c>
      <c r="AF760" t="s">
        <v>56</v>
      </c>
      <c r="AH760" t="s">
        <v>221</v>
      </c>
      <c r="AI760" t="s">
        <v>929</v>
      </c>
      <c r="AJ760">
        <v>0</v>
      </c>
    </row>
    <row r="761" spans="1:36" x14ac:dyDescent="0.2">
      <c r="A761">
        <v>5597</v>
      </c>
      <c r="B761" t="s">
        <v>919</v>
      </c>
      <c r="C761" t="s">
        <v>920</v>
      </c>
      <c r="D761" t="s">
        <v>39</v>
      </c>
      <c r="E761">
        <v>62952</v>
      </c>
      <c r="F761" t="s">
        <v>921</v>
      </c>
      <c r="G761">
        <v>223825</v>
      </c>
      <c r="H761" t="s">
        <v>400</v>
      </c>
      <c r="J761" t="s">
        <v>735</v>
      </c>
      <c r="K761" t="s">
        <v>922</v>
      </c>
      <c r="L761" t="s">
        <v>923</v>
      </c>
      <c r="M761" t="s">
        <v>82</v>
      </c>
      <c r="N761" t="s">
        <v>46</v>
      </c>
      <c r="O761" t="s">
        <v>110</v>
      </c>
      <c r="P761">
        <v>11598</v>
      </c>
      <c r="Q761" t="s">
        <v>924</v>
      </c>
      <c r="R761">
        <v>22624</v>
      </c>
      <c r="S761" t="s">
        <v>1188</v>
      </c>
      <c r="T761" t="s">
        <v>925</v>
      </c>
      <c r="U761">
        <v>7</v>
      </c>
      <c r="V761" t="s">
        <v>926</v>
      </c>
      <c r="W761" t="s">
        <v>730</v>
      </c>
      <c r="X761" t="s">
        <v>927</v>
      </c>
      <c r="Y761">
        <v>130895</v>
      </c>
      <c r="Z761" t="s">
        <v>1189</v>
      </c>
      <c r="AB761" t="s">
        <v>928</v>
      </c>
      <c r="AC761" t="s">
        <v>56</v>
      </c>
      <c r="AD761" t="s">
        <v>855</v>
      </c>
      <c r="AE761" s="4">
        <v>3.1960000000000002</v>
      </c>
      <c r="AF761" t="s">
        <v>56</v>
      </c>
      <c r="AH761" t="s">
        <v>221</v>
      </c>
      <c r="AI761" t="s">
        <v>929</v>
      </c>
      <c r="AJ761">
        <v>0</v>
      </c>
    </row>
    <row r="762" spans="1:36" x14ac:dyDescent="0.2">
      <c r="A762">
        <v>5597</v>
      </c>
      <c r="B762" t="s">
        <v>919</v>
      </c>
      <c r="C762" t="s">
        <v>920</v>
      </c>
      <c r="D762" t="s">
        <v>39</v>
      </c>
      <c r="E762">
        <v>62952</v>
      </c>
      <c r="F762" t="s">
        <v>921</v>
      </c>
      <c r="G762">
        <v>223825</v>
      </c>
      <c r="H762" t="s">
        <v>400</v>
      </c>
      <c r="J762" t="s">
        <v>735</v>
      </c>
      <c r="K762" t="s">
        <v>922</v>
      </c>
      <c r="L762" t="s">
        <v>923</v>
      </c>
      <c r="M762" t="s">
        <v>82</v>
      </c>
      <c r="N762" t="s">
        <v>46</v>
      </c>
      <c r="O762" t="s">
        <v>110</v>
      </c>
      <c r="P762">
        <v>11598</v>
      </c>
      <c r="Q762" t="s">
        <v>924</v>
      </c>
      <c r="R762">
        <v>22624</v>
      </c>
      <c r="S762" t="s">
        <v>1188</v>
      </c>
      <c r="T762" t="s">
        <v>925</v>
      </c>
      <c r="U762">
        <v>7</v>
      </c>
      <c r="V762" t="s">
        <v>926</v>
      </c>
      <c r="W762" t="s">
        <v>730</v>
      </c>
      <c r="X762" t="s">
        <v>927</v>
      </c>
      <c r="Y762">
        <v>223825</v>
      </c>
      <c r="Z762" t="s">
        <v>400</v>
      </c>
      <c r="AB762" t="s">
        <v>735</v>
      </c>
      <c r="AC762" t="s">
        <v>56</v>
      </c>
      <c r="AD762" t="s">
        <v>855</v>
      </c>
      <c r="AE762" s="4">
        <v>1.575</v>
      </c>
      <c r="AF762" t="s">
        <v>56</v>
      </c>
      <c r="AH762" t="s">
        <v>221</v>
      </c>
      <c r="AI762" t="s">
        <v>929</v>
      </c>
      <c r="AJ762">
        <v>0</v>
      </c>
    </row>
    <row r="763" spans="1:36" x14ac:dyDescent="0.2">
      <c r="A763">
        <v>5592</v>
      </c>
      <c r="B763" t="s">
        <v>1225</v>
      </c>
      <c r="C763" t="s">
        <v>38</v>
      </c>
      <c r="D763" t="s">
        <v>39</v>
      </c>
      <c r="E763">
        <v>62699</v>
      </c>
      <c r="F763" t="s">
        <v>119</v>
      </c>
      <c r="G763">
        <v>224149</v>
      </c>
      <c r="H763" t="s">
        <v>120</v>
      </c>
      <c r="J763" t="s">
        <v>121</v>
      </c>
      <c r="K763" t="s">
        <v>122</v>
      </c>
      <c r="L763" t="s">
        <v>123</v>
      </c>
      <c r="M763" t="s">
        <v>124</v>
      </c>
      <c r="N763" t="s">
        <v>46</v>
      </c>
      <c r="P763">
        <v>912554</v>
      </c>
      <c r="Q763" t="s">
        <v>125</v>
      </c>
      <c r="R763">
        <v>20055</v>
      </c>
      <c r="S763" t="s">
        <v>126</v>
      </c>
      <c r="T763" t="s">
        <v>127</v>
      </c>
      <c r="U763">
        <v>88</v>
      </c>
      <c r="V763" t="s">
        <v>128</v>
      </c>
      <c r="W763" t="s">
        <v>51</v>
      </c>
      <c r="X763" t="s">
        <v>129</v>
      </c>
      <c r="Y763">
        <v>178271</v>
      </c>
      <c r="Z763" t="s">
        <v>130</v>
      </c>
      <c r="AB763" t="s">
        <v>131</v>
      </c>
      <c r="AC763" t="s">
        <v>58</v>
      </c>
      <c r="AD763" t="s">
        <v>57</v>
      </c>
      <c r="AE763" s="4">
        <v>0.59499999999999997</v>
      </c>
      <c r="AF763" t="s">
        <v>58</v>
      </c>
      <c r="AJ763">
        <v>0</v>
      </c>
    </row>
    <row r="764" spans="1:36" x14ac:dyDescent="0.2">
      <c r="A764">
        <v>5592</v>
      </c>
      <c r="B764" t="s">
        <v>1225</v>
      </c>
      <c r="C764" t="s">
        <v>38</v>
      </c>
      <c r="D764" t="s">
        <v>39</v>
      </c>
      <c r="E764">
        <v>62699</v>
      </c>
      <c r="F764" t="s">
        <v>119</v>
      </c>
      <c r="G764">
        <v>224149</v>
      </c>
      <c r="H764" t="s">
        <v>120</v>
      </c>
      <c r="J764" t="s">
        <v>121</v>
      </c>
      <c r="K764" t="s">
        <v>122</v>
      </c>
      <c r="L764" t="s">
        <v>123</v>
      </c>
      <c r="M764" t="s">
        <v>124</v>
      </c>
      <c r="N764" t="s">
        <v>46</v>
      </c>
      <c r="P764">
        <v>912554</v>
      </c>
      <c r="Q764" t="s">
        <v>125</v>
      </c>
      <c r="R764">
        <v>20055</v>
      </c>
      <c r="S764" t="s">
        <v>126</v>
      </c>
      <c r="T764" t="s">
        <v>127</v>
      </c>
      <c r="U764">
        <v>88</v>
      </c>
      <c r="V764" t="s">
        <v>128</v>
      </c>
      <c r="W764" t="s">
        <v>51</v>
      </c>
      <c r="X764" t="s">
        <v>129</v>
      </c>
      <c r="Y764">
        <v>265322</v>
      </c>
      <c r="Z764" t="s">
        <v>132</v>
      </c>
      <c r="AB764" t="s">
        <v>133</v>
      </c>
      <c r="AC764" t="s">
        <v>56</v>
      </c>
      <c r="AD764" t="s">
        <v>57</v>
      </c>
      <c r="AE764" s="4">
        <v>0.59399999999999997</v>
      </c>
      <c r="AF764" t="s">
        <v>58</v>
      </c>
      <c r="AJ764">
        <v>0</v>
      </c>
    </row>
    <row r="765" spans="1:36" x14ac:dyDescent="0.2">
      <c r="A765">
        <v>5592</v>
      </c>
      <c r="B765" t="s">
        <v>1225</v>
      </c>
      <c r="C765" t="s">
        <v>38</v>
      </c>
      <c r="D765" t="s">
        <v>39</v>
      </c>
      <c r="E765">
        <v>62699</v>
      </c>
      <c r="F765" t="s">
        <v>119</v>
      </c>
      <c r="G765">
        <v>224149</v>
      </c>
      <c r="H765" t="s">
        <v>120</v>
      </c>
      <c r="J765" t="s">
        <v>121</v>
      </c>
      <c r="K765" t="s">
        <v>122</v>
      </c>
      <c r="L765" t="s">
        <v>123</v>
      </c>
      <c r="M765" t="s">
        <v>124</v>
      </c>
      <c r="N765" t="s">
        <v>46</v>
      </c>
      <c r="P765">
        <v>912554</v>
      </c>
      <c r="Q765" t="s">
        <v>125</v>
      </c>
      <c r="R765">
        <v>20055</v>
      </c>
      <c r="S765" t="s">
        <v>126</v>
      </c>
      <c r="T765" t="s">
        <v>127</v>
      </c>
      <c r="U765">
        <v>88</v>
      </c>
      <c r="V765" t="s">
        <v>128</v>
      </c>
      <c r="W765" t="s">
        <v>51</v>
      </c>
      <c r="X765" t="s">
        <v>129</v>
      </c>
      <c r="Y765">
        <v>223728</v>
      </c>
      <c r="Z765" t="s">
        <v>134</v>
      </c>
      <c r="AB765" t="s">
        <v>135</v>
      </c>
      <c r="AC765" t="s">
        <v>56</v>
      </c>
      <c r="AD765" t="s">
        <v>57</v>
      </c>
      <c r="AE765" s="4">
        <v>0.40600000000000003</v>
      </c>
      <c r="AF765" t="s">
        <v>58</v>
      </c>
      <c r="AJ765">
        <v>0</v>
      </c>
    </row>
    <row r="766" spans="1:36" x14ac:dyDescent="0.2">
      <c r="A766">
        <v>5592</v>
      </c>
      <c r="B766" t="s">
        <v>1225</v>
      </c>
      <c r="C766" t="s">
        <v>38</v>
      </c>
      <c r="D766" t="s">
        <v>39</v>
      </c>
      <c r="E766">
        <v>62699</v>
      </c>
      <c r="F766" t="s">
        <v>119</v>
      </c>
      <c r="G766">
        <v>224149</v>
      </c>
      <c r="H766" t="s">
        <v>120</v>
      </c>
      <c r="J766" t="s">
        <v>121</v>
      </c>
      <c r="K766" t="s">
        <v>122</v>
      </c>
      <c r="L766" t="s">
        <v>123</v>
      </c>
      <c r="M766" t="s">
        <v>124</v>
      </c>
      <c r="N766" t="s">
        <v>46</v>
      </c>
      <c r="P766">
        <v>912554</v>
      </c>
      <c r="Q766" t="s">
        <v>125</v>
      </c>
      <c r="R766">
        <v>20055</v>
      </c>
      <c r="S766" t="s">
        <v>126</v>
      </c>
      <c r="T766" t="s">
        <v>127</v>
      </c>
      <c r="U766">
        <v>88</v>
      </c>
      <c r="V766" t="s">
        <v>128</v>
      </c>
      <c r="W766" t="s">
        <v>51</v>
      </c>
      <c r="X766" t="s">
        <v>129</v>
      </c>
      <c r="Y766">
        <v>219888</v>
      </c>
      <c r="Z766" t="s">
        <v>136</v>
      </c>
      <c r="AA766" t="s">
        <v>137</v>
      </c>
      <c r="AB766" t="s">
        <v>138</v>
      </c>
      <c r="AC766" t="s">
        <v>56</v>
      </c>
      <c r="AD766" t="s">
        <v>57</v>
      </c>
      <c r="AE766" s="4">
        <v>0.377</v>
      </c>
      <c r="AF766" t="s">
        <v>56</v>
      </c>
      <c r="AJ766">
        <v>0</v>
      </c>
    </row>
    <row r="767" spans="1:36" x14ac:dyDescent="0.2">
      <c r="A767">
        <v>5592</v>
      </c>
      <c r="B767" t="s">
        <v>1225</v>
      </c>
      <c r="C767" t="s">
        <v>38</v>
      </c>
      <c r="D767" t="s">
        <v>39</v>
      </c>
      <c r="E767">
        <v>62699</v>
      </c>
      <c r="F767" t="s">
        <v>119</v>
      </c>
      <c r="G767">
        <v>224149</v>
      </c>
      <c r="H767" t="s">
        <v>120</v>
      </c>
      <c r="J767" t="s">
        <v>121</v>
      </c>
      <c r="K767" t="s">
        <v>122</v>
      </c>
      <c r="L767" t="s">
        <v>123</v>
      </c>
      <c r="M767" t="s">
        <v>124</v>
      </c>
      <c r="N767" t="s">
        <v>46</v>
      </c>
      <c r="P767">
        <v>912554</v>
      </c>
      <c r="Q767" t="s">
        <v>125</v>
      </c>
      <c r="R767">
        <v>20055</v>
      </c>
      <c r="S767" t="s">
        <v>126</v>
      </c>
      <c r="T767" t="s">
        <v>127</v>
      </c>
      <c r="U767">
        <v>88</v>
      </c>
      <c r="V767" t="s">
        <v>128</v>
      </c>
      <c r="W767" t="s">
        <v>51</v>
      </c>
      <c r="X767" t="s">
        <v>129</v>
      </c>
      <c r="Y767">
        <v>246763</v>
      </c>
      <c r="Z767" t="s">
        <v>103</v>
      </c>
      <c r="AB767" t="s">
        <v>118</v>
      </c>
      <c r="AC767" t="s">
        <v>58</v>
      </c>
      <c r="AD767" t="s">
        <v>57</v>
      </c>
      <c r="AE767" s="4">
        <v>0.42699999999999999</v>
      </c>
      <c r="AF767" t="s">
        <v>56</v>
      </c>
      <c r="AJ767">
        <v>0</v>
      </c>
    </row>
    <row r="768" spans="1:36" x14ac:dyDescent="0.2">
      <c r="A768">
        <v>5592</v>
      </c>
      <c r="B768" t="s">
        <v>1225</v>
      </c>
      <c r="C768" t="s">
        <v>38</v>
      </c>
      <c r="D768" t="s">
        <v>39</v>
      </c>
      <c r="E768">
        <v>62699</v>
      </c>
      <c r="F768" t="s">
        <v>119</v>
      </c>
      <c r="G768">
        <v>224149</v>
      </c>
      <c r="H768" t="s">
        <v>120</v>
      </c>
      <c r="J768" t="s">
        <v>121</v>
      </c>
      <c r="K768" t="s">
        <v>122</v>
      </c>
      <c r="L768" t="s">
        <v>123</v>
      </c>
      <c r="M768" t="s">
        <v>124</v>
      </c>
      <c r="N768" t="s">
        <v>46</v>
      </c>
      <c r="P768">
        <v>912554</v>
      </c>
      <c r="Q768" t="s">
        <v>125</v>
      </c>
      <c r="R768">
        <v>20055</v>
      </c>
      <c r="S768" t="s">
        <v>126</v>
      </c>
      <c r="T768" t="s">
        <v>127</v>
      </c>
      <c r="U768">
        <v>88</v>
      </c>
      <c r="V768" t="s">
        <v>128</v>
      </c>
      <c r="W768" t="s">
        <v>51</v>
      </c>
      <c r="X768" t="s">
        <v>129</v>
      </c>
      <c r="Y768">
        <v>224149</v>
      </c>
      <c r="Z768" t="s">
        <v>120</v>
      </c>
      <c r="AB768" t="s">
        <v>121</v>
      </c>
      <c r="AC768" t="s">
        <v>56</v>
      </c>
      <c r="AD768" t="s">
        <v>57</v>
      </c>
      <c r="AE768" s="4">
        <v>0.29299999999999998</v>
      </c>
      <c r="AF768" t="s">
        <v>58</v>
      </c>
      <c r="AJ768">
        <v>0</v>
      </c>
    </row>
    <row r="769" spans="1:36" x14ac:dyDescent="0.2">
      <c r="A769">
        <v>5592</v>
      </c>
      <c r="B769" t="s">
        <v>1225</v>
      </c>
      <c r="C769" t="s">
        <v>38</v>
      </c>
      <c r="D769" t="s">
        <v>39</v>
      </c>
      <c r="E769">
        <v>62699</v>
      </c>
      <c r="F769" t="s">
        <v>119</v>
      </c>
      <c r="G769">
        <v>224149</v>
      </c>
      <c r="H769" t="s">
        <v>120</v>
      </c>
      <c r="J769" t="s">
        <v>121</v>
      </c>
      <c r="K769" t="s">
        <v>122</v>
      </c>
      <c r="L769" t="s">
        <v>123</v>
      </c>
      <c r="M769" t="s">
        <v>124</v>
      </c>
      <c r="N769" t="s">
        <v>46</v>
      </c>
      <c r="P769">
        <v>912554</v>
      </c>
      <c r="Q769" t="s">
        <v>125</v>
      </c>
      <c r="R769">
        <v>20055</v>
      </c>
      <c r="S769" t="s">
        <v>126</v>
      </c>
      <c r="T769" t="s">
        <v>127</v>
      </c>
      <c r="U769">
        <v>88</v>
      </c>
      <c r="V769" t="s">
        <v>128</v>
      </c>
      <c r="W769" t="s">
        <v>51</v>
      </c>
      <c r="X769" t="s">
        <v>129</v>
      </c>
      <c r="Y769">
        <v>206110</v>
      </c>
      <c r="Z769" t="s">
        <v>139</v>
      </c>
      <c r="AB769" t="s">
        <v>140</v>
      </c>
      <c r="AC769" t="s">
        <v>56</v>
      </c>
      <c r="AD769" t="s">
        <v>57</v>
      </c>
      <c r="AE769" s="4">
        <v>0.69</v>
      </c>
      <c r="AF769" t="s">
        <v>56</v>
      </c>
      <c r="AJ769">
        <v>0</v>
      </c>
    </row>
    <row r="770" spans="1:36" x14ac:dyDescent="0.2">
      <c r="A770">
        <v>5592</v>
      </c>
      <c r="B770" t="s">
        <v>1225</v>
      </c>
      <c r="C770" t="s">
        <v>38</v>
      </c>
      <c r="D770" t="s">
        <v>39</v>
      </c>
      <c r="E770">
        <v>62699</v>
      </c>
      <c r="F770" t="s">
        <v>119</v>
      </c>
      <c r="G770">
        <v>224149</v>
      </c>
      <c r="H770" t="s">
        <v>120</v>
      </c>
      <c r="J770" t="s">
        <v>121</v>
      </c>
      <c r="K770" t="s">
        <v>122</v>
      </c>
      <c r="L770" t="s">
        <v>123</v>
      </c>
      <c r="M770" t="s">
        <v>124</v>
      </c>
      <c r="N770" t="s">
        <v>46</v>
      </c>
      <c r="P770">
        <v>912554</v>
      </c>
      <c r="Q770" t="s">
        <v>125</v>
      </c>
      <c r="R770">
        <v>20055</v>
      </c>
      <c r="S770" t="s">
        <v>126</v>
      </c>
      <c r="T770" t="s">
        <v>127</v>
      </c>
      <c r="U770">
        <v>88</v>
      </c>
      <c r="V770" t="s">
        <v>128</v>
      </c>
      <c r="W770" t="s">
        <v>51</v>
      </c>
      <c r="X770" t="s">
        <v>129</v>
      </c>
      <c r="Y770">
        <v>279072</v>
      </c>
      <c r="Z770" t="s">
        <v>114</v>
      </c>
      <c r="AB770" t="s">
        <v>141</v>
      </c>
      <c r="AC770" t="s">
        <v>56</v>
      </c>
      <c r="AD770" t="s">
        <v>57</v>
      </c>
      <c r="AE770" s="4">
        <v>0.33600000000000002</v>
      </c>
      <c r="AF770" t="s">
        <v>58</v>
      </c>
      <c r="AJ770">
        <v>0</v>
      </c>
    </row>
    <row r="771" spans="1:36" x14ac:dyDescent="0.2">
      <c r="A771">
        <v>5593</v>
      </c>
      <c r="B771" t="s">
        <v>249</v>
      </c>
      <c r="C771" t="s">
        <v>250</v>
      </c>
      <c r="D771" t="s">
        <v>39</v>
      </c>
      <c r="E771">
        <v>62704</v>
      </c>
      <c r="F771" t="s">
        <v>280</v>
      </c>
      <c r="G771">
        <v>178271</v>
      </c>
      <c r="H771" t="s">
        <v>130</v>
      </c>
      <c r="J771" t="s">
        <v>131</v>
      </c>
      <c r="K771" t="s">
        <v>281</v>
      </c>
      <c r="L771" t="s">
        <v>282</v>
      </c>
      <c r="M771" t="s">
        <v>110</v>
      </c>
      <c r="N771" t="s">
        <v>46</v>
      </c>
      <c r="P771">
        <v>912554</v>
      </c>
      <c r="Q771" t="s">
        <v>125</v>
      </c>
      <c r="R771">
        <v>20055</v>
      </c>
      <c r="S771" t="s">
        <v>126</v>
      </c>
      <c r="T771" t="s">
        <v>127</v>
      </c>
      <c r="U771">
        <v>88</v>
      </c>
      <c r="V771" t="s">
        <v>128</v>
      </c>
      <c r="W771" t="s">
        <v>51</v>
      </c>
      <c r="X771" t="s">
        <v>129</v>
      </c>
      <c r="Y771">
        <v>178271</v>
      </c>
      <c r="Z771" t="s">
        <v>130</v>
      </c>
      <c r="AB771" t="s">
        <v>131</v>
      </c>
      <c r="AC771" t="s">
        <v>56</v>
      </c>
      <c r="AD771" t="s">
        <v>257</v>
      </c>
      <c r="AE771" s="4">
        <v>0.81499999999999995</v>
      </c>
      <c r="AF771" t="s">
        <v>56</v>
      </c>
      <c r="AJ771">
        <v>0</v>
      </c>
    </row>
    <row r="772" spans="1:36" x14ac:dyDescent="0.2">
      <c r="A772">
        <v>5593</v>
      </c>
      <c r="B772" t="s">
        <v>249</v>
      </c>
      <c r="C772" t="s">
        <v>250</v>
      </c>
      <c r="D772" t="s">
        <v>39</v>
      </c>
      <c r="E772">
        <v>62704</v>
      </c>
      <c r="F772" t="s">
        <v>280</v>
      </c>
      <c r="G772">
        <v>178271</v>
      </c>
      <c r="H772" t="s">
        <v>130</v>
      </c>
      <c r="J772" t="s">
        <v>131</v>
      </c>
      <c r="K772" t="s">
        <v>281</v>
      </c>
      <c r="L772" t="s">
        <v>282</v>
      </c>
      <c r="M772" t="s">
        <v>110</v>
      </c>
      <c r="N772" t="s">
        <v>46</v>
      </c>
      <c r="P772">
        <v>912554</v>
      </c>
      <c r="Q772" t="s">
        <v>125</v>
      </c>
      <c r="R772">
        <v>20055</v>
      </c>
      <c r="S772" t="s">
        <v>126</v>
      </c>
      <c r="T772" t="s">
        <v>127</v>
      </c>
      <c r="U772">
        <v>88</v>
      </c>
      <c r="V772" t="s">
        <v>128</v>
      </c>
      <c r="W772" t="s">
        <v>51</v>
      </c>
      <c r="X772" t="s">
        <v>129</v>
      </c>
      <c r="Y772">
        <v>226672</v>
      </c>
      <c r="Z772" t="s">
        <v>283</v>
      </c>
      <c r="AB772" t="s">
        <v>121</v>
      </c>
      <c r="AC772" t="s">
        <v>56</v>
      </c>
      <c r="AD772" t="s">
        <v>257</v>
      </c>
      <c r="AE772" s="4">
        <v>0.53400000000000003</v>
      </c>
      <c r="AF772" t="s">
        <v>56</v>
      </c>
      <c r="AJ772">
        <v>0</v>
      </c>
    </row>
    <row r="773" spans="1:36" x14ac:dyDescent="0.2">
      <c r="A773">
        <v>5593</v>
      </c>
      <c r="B773" t="s">
        <v>249</v>
      </c>
      <c r="C773" t="s">
        <v>250</v>
      </c>
      <c r="D773" t="s">
        <v>39</v>
      </c>
      <c r="E773">
        <v>62704</v>
      </c>
      <c r="F773" t="s">
        <v>280</v>
      </c>
      <c r="G773">
        <v>178271</v>
      </c>
      <c r="H773" t="s">
        <v>130</v>
      </c>
      <c r="J773" t="s">
        <v>131</v>
      </c>
      <c r="K773" t="s">
        <v>281</v>
      </c>
      <c r="L773" t="s">
        <v>282</v>
      </c>
      <c r="M773" t="s">
        <v>110</v>
      </c>
      <c r="N773" t="s">
        <v>46</v>
      </c>
      <c r="P773">
        <v>912554</v>
      </c>
      <c r="Q773" t="s">
        <v>125</v>
      </c>
      <c r="R773">
        <v>20055</v>
      </c>
      <c r="S773" t="s">
        <v>126</v>
      </c>
      <c r="T773" t="s">
        <v>127</v>
      </c>
      <c r="U773">
        <v>88</v>
      </c>
      <c r="V773" t="s">
        <v>128</v>
      </c>
      <c r="W773" t="s">
        <v>51</v>
      </c>
      <c r="X773" t="s">
        <v>129</v>
      </c>
      <c r="Y773">
        <v>265255</v>
      </c>
      <c r="Z773" t="s">
        <v>153</v>
      </c>
      <c r="AB773" t="s">
        <v>95</v>
      </c>
      <c r="AC773" t="s">
        <v>56</v>
      </c>
      <c r="AD773" t="s">
        <v>257</v>
      </c>
      <c r="AE773" s="4">
        <v>0.41899999999999998</v>
      </c>
      <c r="AF773" t="s">
        <v>56</v>
      </c>
      <c r="AJ773">
        <v>0</v>
      </c>
    </row>
    <row r="774" spans="1:36" x14ac:dyDescent="0.2">
      <c r="A774">
        <v>5593</v>
      </c>
      <c r="B774" t="s">
        <v>249</v>
      </c>
      <c r="C774" t="s">
        <v>250</v>
      </c>
      <c r="D774" t="s">
        <v>39</v>
      </c>
      <c r="E774">
        <v>62704</v>
      </c>
      <c r="F774" t="s">
        <v>280</v>
      </c>
      <c r="G774">
        <v>178271</v>
      </c>
      <c r="H774" t="s">
        <v>130</v>
      </c>
      <c r="J774" t="s">
        <v>131</v>
      </c>
      <c r="K774" t="s">
        <v>281</v>
      </c>
      <c r="L774" t="s">
        <v>282</v>
      </c>
      <c r="M774" t="s">
        <v>110</v>
      </c>
      <c r="N774" t="s">
        <v>46</v>
      </c>
      <c r="P774">
        <v>912554</v>
      </c>
      <c r="Q774" t="s">
        <v>125</v>
      </c>
      <c r="R774">
        <v>20055</v>
      </c>
      <c r="S774" t="s">
        <v>126</v>
      </c>
      <c r="T774" t="s">
        <v>127</v>
      </c>
      <c r="U774">
        <v>88</v>
      </c>
      <c r="V774" t="s">
        <v>128</v>
      </c>
      <c r="W774" t="s">
        <v>51</v>
      </c>
      <c r="X774" t="s">
        <v>129</v>
      </c>
      <c r="Y774">
        <v>224149</v>
      </c>
      <c r="Z774" t="s">
        <v>120</v>
      </c>
      <c r="AB774" t="s">
        <v>121</v>
      </c>
      <c r="AC774" t="s">
        <v>56</v>
      </c>
      <c r="AD774" t="s">
        <v>257</v>
      </c>
      <c r="AE774" s="4">
        <v>0.37</v>
      </c>
      <c r="AF774" t="s">
        <v>56</v>
      </c>
      <c r="AJ774">
        <v>0</v>
      </c>
    </row>
    <row r="775" spans="1:36" x14ac:dyDescent="0.2">
      <c r="A775">
        <v>5593</v>
      </c>
      <c r="B775" t="s">
        <v>249</v>
      </c>
      <c r="C775" t="s">
        <v>250</v>
      </c>
      <c r="D775" t="s">
        <v>39</v>
      </c>
      <c r="E775">
        <v>62704</v>
      </c>
      <c r="F775" t="s">
        <v>280</v>
      </c>
      <c r="G775">
        <v>178271</v>
      </c>
      <c r="H775" t="s">
        <v>130</v>
      </c>
      <c r="J775" t="s">
        <v>131</v>
      </c>
      <c r="K775" t="s">
        <v>281</v>
      </c>
      <c r="L775" t="s">
        <v>282</v>
      </c>
      <c r="M775" t="s">
        <v>110</v>
      </c>
      <c r="N775" t="s">
        <v>46</v>
      </c>
      <c r="P775">
        <v>912554</v>
      </c>
      <c r="Q775" t="s">
        <v>125</v>
      </c>
      <c r="R775">
        <v>20055</v>
      </c>
      <c r="S775" t="s">
        <v>126</v>
      </c>
      <c r="T775" t="s">
        <v>127</v>
      </c>
      <c r="U775">
        <v>88</v>
      </c>
      <c r="V775" t="s">
        <v>128</v>
      </c>
      <c r="W775" t="s">
        <v>51</v>
      </c>
      <c r="X775" t="s">
        <v>129</v>
      </c>
      <c r="Y775">
        <v>121573</v>
      </c>
      <c r="Z775" t="s">
        <v>284</v>
      </c>
      <c r="AB775" t="s">
        <v>285</v>
      </c>
      <c r="AC775" t="s">
        <v>56</v>
      </c>
      <c r="AD775" t="s">
        <v>257</v>
      </c>
      <c r="AE775" s="4">
        <v>0.39400000000000002</v>
      </c>
      <c r="AF775" t="s">
        <v>56</v>
      </c>
      <c r="AJ775">
        <v>0</v>
      </c>
    </row>
    <row r="776" spans="1:36" x14ac:dyDescent="0.2">
      <c r="A776">
        <v>5593</v>
      </c>
      <c r="B776" t="s">
        <v>249</v>
      </c>
      <c r="C776" t="s">
        <v>250</v>
      </c>
      <c r="D776" t="s">
        <v>39</v>
      </c>
      <c r="E776">
        <v>62704</v>
      </c>
      <c r="F776" t="s">
        <v>280</v>
      </c>
      <c r="G776">
        <v>178271</v>
      </c>
      <c r="H776" t="s">
        <v>130</v>
      </c>
      <c r="J776" t="s">
        <v>131</v>
      </c>
      <c r="K776" t="s">
        <v>281</v>
      </c>
      <c r="L776" t="s">
        <v>282</v>
      </c>
      <c r="M776" t="s">
        <v>110</v>
      </c>
      <c r="N776" t="s">
        <v>46</v>
      </c>
      <c r="P776">
        <v>912554</v>
      </c>
      <c r="Q776" t="s">
        <v>125</v>
      </c>
      <c r="R776">
        <v>20055</v>
      </c>
      <c r="S776" t="s">
        <v>126</v>
      </c>
      <c r="T776" t="s">
        <v>127</v>
      </c>
      <c r="U776">
        <v>88</v>
      </c>
      <c r="V776" t="s">
        <v>128</v>
      </c>
      <c r="W776" t="s">
        <v>51</v>
      </c>
      <c r="X776" t="s">
        <v>129</v>
      </c>
      <c r="Y776">
        <v>263867</v>
      </c>
      <c r="Z776" t="s">
        <v>286</v>
      </c>
      <c r="AA776" t="s">
        <v>287</v>
      </c>
      <c r="AB776" t="s">
        <v>288</v>
      </c>
      <c r="AC776" t="s">
        <v>56</v>
      </c>
      <c r="AD776" t="s">
        <v>257</v>
      </c>
      <c r="AE776" s="4">
        <v>0.38</v>
      </c>
      <c r="AF776" t="s">
        <v>58</v>
      </c>
      <c r="AJ776">
        <v>0</v>
      </c>
    </row>
    <row r="777" spans="1:36" x14ac:dyDescent="0.2">
      <c r="A777">
        <v>5593</v>
      </c>
      <c r="B777" t="s">
        <v>249</v>
      </c>
      <c r="C777" t="s">
        <v>250</v>
      </c>
      <c r="D777" t="s">
        <v>39</v>
      </c>
      <c r="E777">
        <v>62704</v>
      </c>
      <c r="F777" t="s">
        <v>280</v>
      </c>
      <c r="G777">
        <v>178271</v>
      </c>
      <c r="H777" t="s">
        <v>130</v>
      </c>
      <c r="J777" t="s">
        <v>131</v>
      </c>
      <c r="K777" t="s">
        <v>281</v>
      </c>
      <c r="L777" t="s">
        <v>282</v>
      </c>
      <c r="M777" t="s">
        <v>110</v>
      </c>
      <c r="N777" t="s">
        <v>46</v>
      </c>
      <c r="P777">
        <v>912554</v>
      </c>
      <c r="Q777" t="s">
        <v>125</v>
      </c>
      <c r="R777">
        <v>20055</v>
      </c>
      <c r="S777" t="s">
        <v>126</v>
      </c>
      <c r="T777" t="s">
        <v>127</v>
      </c>
      <c r="U777">
        <v>88</v>
      </c>
      <c r="V777" t="s">
        <v>128</v>
      </c>
      <c r="W777" t="s">
        <v>51</v>
      </c>
      <c r="X777" t="s">
        <v>129</v>
      </c>
      <c r="Y777">
        <v>206110</v>
      </c>
      <c r="Z777" t="s">
        <v>139</v>
      </c>
      <c r="AB777" t="s">
        <v>140</v>
      </c>
      <c r="AC777" t="s">
        <v>56</v>
      </c>
      <c r="AD777" t="s">
        <v>257</v>
      </c>
      <c r="AE777" s="4">
        <v>0.876</v>
      </c>
      <c r="AF777" t="s">
        <v>56</v>
      </c>
      <c r="AJ777">
        <v>0</v>
      </c>
    </row>
    <row r="778" spans="1:36" x14ac:dyDescent="0.2">
      <c r="A778">
        <v>5593</v>
      </c>
      <c r="B778" t="s">
        <v>249</v>
      </c>
      <c r="C778" t="s">
        <v>250</v>
      </c>
      <c r="D778" t="s">
        <v>39</v>
      </c>
      <c r="E778">
        <v>62704</v>
      </c>
      <c r="F778" t="s">
        <v>280</v>
      </c>
      <c r="G778">
        <v>178271</v>
      </c>
      <c r="H778" t="s">
        <v>130</v>
      </c>
      <c r="J778" t="s">
        <v>131</v>
      </c>
      <c r="K778" t="s">
        <v>281</v>
      </c>
      <c r="L778" t="s">
        <v>282</v>
      </c>
      <c r="M778" t="s">
        <v>110</v>
      </c>
      <c r="N778" t="s">
        <v>46</v>
      </c>
      <c r="P778">
        <v>912554</v>
      </c>
      <c r="Q778" t="s">
        <v>125</v>
      </c>
      <c r="R778">
        <v>20055</v>
      </c>
      <c r="S778" t="s">
        <v>126</v>
      </c>
      <c r="T778" t="s">
        <v>127</v>
      </c>
      <c r="U778">
        <v>88</v>
      </c>
      <c r="V778" t="s">
        <v>128</v>
      </c>
      <c r="W778" t="s">
        <v>51</v>
      </c>
      <c r="X778" t="s">
        <v>129</v>
      </c>
      <c r="Y778">
        <v>251293</v>
      </c>
      <c r="Z778" t="s">
        <v>152</v>
      </c>
      <c r="AB778" t="s">
        <v>289</v>
      </c>
      <c r="AC778" t="s">
        <v>56</v>
      </c>
      <c r="AD778" t="s">
        <v>257</v>
      </c>
      <c r="AE778" s="4">
        <v>0.41099999999999998</v>
      </c>
      <c r="AF778" t="s">
        <v>56</v>
      </c>
      <c r="AJ778">
        <v>0</v>
      </c>
    </row>
    <row r="779" spans="1:36" x14ac:dyDescent="0.2">
      <c r="A779">
        <v>5593</v>
      </c>
      <c r="B779" t="s">
        <v>249</v>
      </c>
      <c r="C779" t="s">
        <v>250</v>
      </c>
      <c r="D779" t="s">
        <v>39</v>
      </c>
      <c r="E779">
        <v>62704</v>
      </c>
      <c r="F779" t="s">
        <v>280</v>
      </c>
      <c r="G779">
        <v>178271</v>
      </c>
      <c r="H779" t="s">
        <v>130</v>
      </c>
      <c r="J779" t="s">
        <v>131</v>
      </c>
      <c r="K779" t="s">
        <v>281</v>
      </c>
      <c r="L779" t="s">
        <v>282</v>
      </c>
      <c r="M779" t="s">
        <v>110</v>
      </c>
      <c r="N779" t="s">
        <v>46</v>
      </c>
      <c r="P779">
        <v>912554</v>
      </c>
      <c r="Q779" t="s">
        <v>125</v>
      </c>
      <c r="R779">
        <v>20055</v>
      </c>
      <c r="S779" t="s">
        <v>126</v>
      </c>
      <c r="T779" t="s">
        <v>127</v>
      </c>
      <c r="U779">
        <v>88</v>
      </c>
      <c r="V779" t="s">
        <v>128</v>
      </c>
      <c r="W779" t="s">
        <v>51</v>
      </c>
      <c r="X779" t="s">
        <v>129</v>
      </c>
      <c r="Y779">
        <v>279072</v>
      </c>
      <c r="Z779" t="s">
        <v>114</v>
      </c>
      <c r="AB779" t="s">
        <v>141</v>
      </c>
      <c r="AC779" t="s">
        <v>56</v>
      </c>
      <c r="AD779" t="s">
        <v>257</v>
      </c>
      <c r="AE779" s="4">
        <v>0.50600000000000001</v>
      </c>
      <c r="AF779" t="s">
        <v>58</v>
      </c>
      <c r="AJ779">
        <v>0</v>
      </c>
    </row>
    <row r="780" spans="1:36" x14ac:dyDescent="0.2">
      <c r="A780">
        <v>5593</v>
      </c>
      <c r="B780" t="s">
        <v>249</v>
      </c>
      <c r="C780" t="s">
        <v>250</v>
      </c>
      <c r="D780" t="s">
        <v>39</v>
      </c>
      <c r="E780">
        <v>62729</v>
      </c>
      <c r="F780" t="s">
        <v>402</v>
      </c>
      <c r="G780">
        <v>181535</v>
      </c>
      <c r="H780" t="s">
        <v>41</v>
      </c>
      <c r="J780" t="s">
        <v>403</v>
      </c>
      <c r="K780" t="s">
        <v>404</v>
      </c>
      <c r="L780" t="s">
        <v>405</v>
      </c>
      <c r="M780" t="s">
        <v>124</v>
      </c>
      <c r="N780" t="s">
        <v>46</v>
      </c>
      <c r="P780">
        <v>910402</v>
      </c>
      <c r="Q780" t="s">
        <v>406</v>
      </c>
      <c r="R780">
        <v>21415</v>
      </c>
      <c r="S780" t="s">
        <v>407</v>
      </c>
      <c r="T780" t="s">
        <v>408</v>
      </c>
      <c r="U780">
        <v>30</v>
      </c>
      <c r="V780" t="s">
        <v>409</v>
      </c>
      <c r="W780" t="s">
        <v>410</v>
      </c>
      <c r="X780" t="s">
        <v>411</v>
      </c>
      <c r="Y780">
        <v>100011</v>
      </c>
      <c r="Z780" t="s">
        <v>83</v>
      </c>
      <c r="AB780" t="s">
        <v>84</v>
      </c>
      <c r="AC780" t="s">
        <v>56</v>
      </c>
      <c r="AD780" t="s">
        <v>257</v>
      </c>
      <c r="AE780" s="4">
        <v>0.81899999999999995</v>
      </c>
      <c r="AF780" t="s">
        <v>56</v>
      </c>
      <c r="AH780" t="s">
        <v>221</v>
      </c>
      <c r="AI780" t="s">
        <v>221</v>
      </c>
      <c r="AJ780">
        <v>0</v>
      </c>
    </row>
    <row r="781" spans="1:36" x14ac:dyDescent="0.2">
      <c r="A781">
        <v>5593</v>
      </c>
      <c r="B781" t="s">
        <v>249</v>
      </c>
      <c r="C781" t="s">
        <v>250</v>
      </c>
      <c r="D781" t="s">
        <v>39</v>
      </c>
      <c r="E781">
        <v>62729</v>
      </c>
      <c r="F781" t="s">
        <v>402</v>
      </c>
      <c r="G781">
        <v>181535</v>
      </c>
      <c r="H781" t="s">
        <v>41</v>
      </c>
      <c r="J781" t="s">
        <v>403</v>
      </c>
      <c r="K781" t="s">
        <v>404</v>
      </c>
      <c r="L781" t="s">
        <v>405</v>
      </c>
      <c r="M781" t="s">
        <v>124</v>
      </c>
      <c r="N781" t="s">
        <v>46</v>
      </c>
      <c r="P781">
        <v>910402</v>
      </c>
      <c r="Q781" t="s">
        <v>406</v>
      </c>
      <c r="R781">
        <v>21415</v>
      </c>
      <c r="S781" t="s">
        <v>407</v>
      </c>
      <c r="T781" t="s">
        <v>408</v>
      </c>
      <c r="U781">
        <v>30</v>
      </c>
      <c r="V781" t="s">
        <v>409</v>
      </c>
      <c r="W781" t="s">
        <v>410</v>
      </c>
      <c r="X781" t="s">
        <v>411</v>
      </c>
      <c r="Y781">
        <v>181535</v>
      </c>
      <c r="Z781" t="s">
        <v>41</v>
      </c>
      <c r="AB781" t="s">
        <v>403</v>
      </c>
      <c r="AC781" t="s">
        <v>56</v>
      </c>
      <c r="AD781" t="s">
        <v>257</v>
      </c>
      <c r="AE781" s="4">
        <v>0.623</v>
      </c>
      <c r="AF781" t="s">
        <v>56</v>
      </c>
      <c r="AH781" t="s">
        <v>221</v>
      </c>
      <c r="AI781" t="s">
        <v>221</v>
      </c>
      <c r="AJ781">
        <v>0</v>
      </c>
    </row>
    <row r="782" spans="1:36" x14ac:dyDescent="0.2">
      <c r="A782">
        <v>5593</v>
      </c>
      <c r="B782" t="s">
        <v>249</v>
      </c>
      <c r="C782" t="s">
        <v>250</v>
      </c>
      <c r="D782" t="s">
        <v>39</v>
      </c>
      <c r="E782">
        <v>62729</v>
      </c>
      <c r="F782" t="s">
        <v>402</v>
      </c>
      <c r="G782">
        <v>181535</v>
      </c>
      <c r="H782" t="s">
        <v>41</v>
      </c>
      <c r="J782" t="s">
        <v>403</v>
      </c>
      <c r="K782" t="s">
        <v>404</v>
      </c>
      <c r="L782" t="s">
        <v>405</v>
      </c>
      <c r="M782" t="s">
        <v>124</v>
      </c>
      <c r="N782" t="s">
        <v>46</v>
      </c>
      <c r="P782">
        <v>910402</v>
      </c>
      <c r="Q782" t="s">
        <v>406</v>
      </c>
      <c r="R782">
        <v>21415</v>
      </c>
      <c r="S782" t="s">
        <v>407</v>
      </c>
      <c r="T782" t="s">
        <v>408</v>
      </c>
      <c r="U782">
        <v>30</v>
      </c>
      <c r="V782" t="s">
        <v>409</v>
      </c>
      <c r="W782" t="s">
        <v>410</v>
      </c>
      <c r="X782" t="s">
        <v>411</v>
      </c>
      <c r="Y782">
        <v>236083</v>
      </c>
      <c r="Z782" t="s">
        <v>412</v>
      </c>
      <c r="AB782" t="s">
        <v>413</v>
      </c>
      <c r="AC782" t="s">
        <v>56</v>
      </c>
      <c r="AD782" t="s">
        <v>257</v>
      </c>
      <c r="AE782" s="4">
        <v>0.58699999999999997</v>
      </c>
      <c r="AF782" t="s">
        <v>56</v>
      </c>
      <c r="AH782" t="s">
        <v>221</v>
      </c>
      <c r="AI782" t="s">
        <v>221</v>
      </c>
      <c r="AJ782">
        <v>0</v>
      </c>
    </row>
    <row r="783" spans="1:36" x14ac:dyDescent="0.2">
      <c r="A783">
        <v>5593</v>
      </c>
      <c r="B783" t="s">
        <v>249</v>
      </c>
      <c r="C783" t="s">
        <v>250</v>
      </c>
      <c r="D783" t="s">
        <v>39</v>
      </c>
      <c r="E783">
        <v>62729</v>
      </c>
      <c r="F783" t="s">
        <v>402</v>
      </c>
      <c r="G783">
        <v>181535</v>
      </c>
      <c r="H783" t="s">
        <v>41</v>
      </c>
      <c r="J783" t="s">
        <v>403</v>
      </c>
      <c r="K783" t="s">
        <v>404</v>
      </c>
      <c r="L783" t="s">
        <v>405</v>
      </c>
      <c r="M783" t="s">
        <v>124</v>
      </c>
      <c r="N783" t="s">
        <v>46</v>
      </c>
      <c r="P783">
        <v>910402</v>
      </c>
      <c r="Q783" t="s">
        <v>406</v>
      </c>
      <c r="R783">
        <v>21415</v>
      </c>
      <c r="S783" t="s">
        <v>407</v>
      </c>
      <c r="T783" t="s">
        <v>408</v>
      </c>
      <c r="U783">
        <v>30</v>
      </c>
      <c r="V783" t="s">
        <v>409</v>
      </c>
      <c r="W783" t="s">
        <v>410</v>
      </c>
      <c r="X783" t="s">
        <v>411</v>
      </c>
      <c r="Y783">
        <v>145060</v>
      </c>
      <c r="Z783" t="s">
        <v>59</v>
      </c>
      <c r="AB783" t="s">
        <v>414</v>
      </c>
      <c r="AC783" t="s">
        <v>58</v>
      </c>
      <c r="AD783" t="s">
        <v>257</v>
      </c>
      <c r="AE783" s="4">
        <v>0.45200000000000001</v>
      </c>
      <c r="AF783" t="s">
        <v>58</v>
      </c>
      <c r="AH783" t="s">
        <v>221</v>
      </c>
      <c r="AI783" t="s">
        <v>221</v>
      </c>
      <c r="AJ783">
        <v>0</v>
      </c>
    </row>
    <row r="784" spans="1:36" x14ac:dyDescent="0.2">
      <c r="A784">
        <v>5593</v>
      </c>
      <c r="B784" t="s">
        <v>249</v>
      </c>
      <c r="C784" t="s">
        <v>250</v>
      </c>
      <c r="D784" t="s">
        <v>39</v>
      </c>
      <c r="E784">
        <v>62729</v>
      </c>
      <c r="F784" t="s">
        <v>402</v>
      </c>
      <c r="G784">
        <v>181535</v>
      </c>
      <c r="H784" t="s">
        <v>41</v>
      </c>
      <c r="J784" t="s">
        <v>403</v>
      </c>
      <c r="K784" t="s">
        <v>404</v>
      </c>
      <c r="L784" t="s">
        <v>405</v>
      </c>
      <c r="M784" t="s">
        <v>124</v>
      </c>
      <c r="N784" t="s">
        <v>46</v>
      </c>
      <c r="P784">
        <v>910402</v>
      </c>
      <c r="Q784" t="s">
        <v>406</v>
      </c>
      <c r="R784">
        <v>21415</v>
      </c>
      <c r="S784" t="s">
        <v>407</v>
      </c>
      <c r="T784" t="s">
        <v>408</v>
      </c>
      <c r="U784">
        <v>30</v>
      </c>
      <c r="V784" t="s">
        <v>409</v>
      </c>
      <c r="W784" t="s">
        <v>410</v>
      </c>
      <c r="X784" t="s">
        <v>411</v>
      </c>
      <c r="Y784">
        <v>213759</v>
      </c>
      <c r="Z784" t="s">
        <v>415</v>
      </c>
      <c r="AB784" t="s">
        <v>416</v>
      </c>
      <c r="AC784" t="s">
        <v>58</v>
      </c>
      <c r="AD784" t="s">
        <v>257</v>
      </c>
      <c r="AE784" s="4">
        <v>0.42699999999999999</v>
      </c>
      <c r="AF784" t="s">
        <v>58</v>
      </c>
      <c r="AH784" t="s">
        <v>221</v>
      </c>
      <c r="AI784" t="s">
        <v>221</v>
      </c>
      <c r="AJ784">
        <v>0</v>
      </c>
    </row>
    <row r="785" spans="1:36" x14ac:dyDescent="0.2">
      <c r="A785">
        <v>5593</v>
      </c>
      <c r="B785" t="s">
        <v>249</v>
      </c>
      <c r="C785" t="s">
        <v>250</v>
      </c>
      <c r="D785" t="s">
        <v>39</v>
      </c>
      <c r="E785">
        <v>62729</v>
      </c>
      <c r="F785" t="s">
        <v>402</v>
      </c>
      <c r="G785">
        <v>181535</v>
      </c>
      <c r="H785" t="s">
        <v>41</v>
      </c>
      <c r="J785" t="s">
        <v>403</v>
      </c>
      <c r="K785" t="s">
        <v>404</v>
      </c>
      <c r="L785" t="s">
        <v>405</v>
      </c>
      <c r="M785" t="s">
        <v>124</v>
      </c>
      <c r="N785" t="s">
        <v>46</v>
      </c>
      <c r="P785">
        <v>910402</v>
      </c>
      <c r="Q785" t="s">
        <v>406</v>
      </c>
      <c r="R785">
        <v>21415</v>
      </c>
      <c r="S785" t="s">
        <v>407</v>
      </c>
      <c r="T785" t="s">
        <v>408</v>
      </c>
      <c r="U785">
        <v>30</v>
      </c>
      <c r="V785" t="s">
        <v>409</v>
      </c>
      <c r="W785" t="s">
        <v>410</v>
      </c>
      <c r="X785" t="s">
        <v>411</v>
      </c>
      <c r="Y785">
        <v>207280</v>
      </c>
      <c r="Z785" t="s">
        <v>417</v>
      </c>
      <c r="AA785" t="s">
        <v>137</v>
      </c>
      <c r="AB785" t="s">
        <v>418</v>
      </c>
      <c r="AC785" t="s">
        <v>58</v>
      </c>
      <c r="AD785" t="s">
        <v>257</v>
      </c>
      <c r="AE785" s="4">
        <v>0.54700000000000004</v>
      </c>
      <c r="AF785" t="s">
        <v>58</v>
      </c>
      <c r="AH785" t="s">
        <v>221</v>
      </c>
      <c r="AI785" t="s">
        <v>221</v>
      </c>
      <c r="AJ785">
        <v>0</v>
      </c>
    </row>
    <row r="786" spans="1:36" x14ac:dyDescent="0.2">
      <c r="A786">
        <v>5593</v>
      </c>
      <c r="B786" t="s">
        <v>249</v>
      </c>
      <c r="C786" t="s">
        <v>250</v>
      </c>
      <c r="D786" t="s">
        <v>39</v>
      </c>
      <c r="E786">
        <v>62729</v>
      </c>
      <c r="F786" t="s">
        <v>402</v>
      </c>
      <c r="G786">
        <v>181535</v>
      </c>
      <c r="H786" t="s">
        <v>41</v>
      </c>
      <c r="J786" t="s">
        <v>403</v>
      </c>
      <c r="K786" t="s">
        <v>404</v>
      </c>
      <c r="L786" t="s">
        <v>405</v>
      </c>
      <c r="M786" t="s">
        <v>124</v>
      </c>
      <c r="N786" t="s">
        <v>46</v>
      </c>
      <c r="P786">
        <v>910402</v>
      </c>
      <c r="Q786" t="s">
        <v>406</v>
      </c>
      <c r="R786">
        <v>21415</v>
      </c>
      <c r="S786" t="s">
        <v>407</v>
      </c>
      <c r="T786" t="s">
        <v>408</v>
      </c>
      <c r="U786">
        <v>30</v>
      </c>
      <c r="V786" t="s">
        <v>409</v>
      </c>
      <c r="W786" t="s">
        <v>410</v>
      </c>
      <c r="X786" t="s">
        <v>411</v>
      </c>
      <c r="Y786">
        <v>134785</v>
      </c>
      <c r="Z786" t="s">
        <v>171</v>
      </c>
      <c r="AB786" t="s">
        <v>172</v>
      </c>
      <c r="AC786" t="s">
        <v>58</v>
      </c>
      <c r="AD786" t="s">
        <v>257</v>
      </c>
      <c r="AE786" s="4">
        <v>0.61599999999999999</v>
      </c>
      <c r="AF786" t="s">
        <v>58</v>
      </c>
      <c r="AH786" t="s">
        <v>221</v>
      </c>
      <c r="AI786" t="s">
        <v>221</v>
      </c>
      <c r="AJ786">
        <v>0</v>
      </c>
    </row>
    <row r="787" spans="1:36" x14ac:dyDescent="0.2">
      <c r="A787">
        <v>5594</v>
      </c>
      <c r="B787" t="s">
        <v>547</v>
      </c>
      <c r="C787" t="s">
        <v>548</v>
      </c>
      <c r="D787" t="s">
        <v>39</v>
      </c>
      <c r="E787">
        <v>62807</v>
      </c>
      <c r="F787" t="s">
        <v>619</v>
      </c>
      <c r="G787">
        <v>159613</v>
      </c>
      <c r="H787" t="s">
        <v>620</v>
      </c>
      <c r="I787" t="s">
        <v>66</v>
      </c>
      <c r="J787" t="s">
        <v>621</v>
      </c>
      <c r="K787" t="s">
        <v>622</v>
      </c>
      <c r="L787" t="s">
        <v>623</v>
      </c>
      <c r="M787" t="s">
        <v>45</v>
      </c>
      <c r="N787" t="s">
        <v>46</v>
      </c>
      <c r="P787">
        <v>10336</v>
      </c>
      <c r="Q787" t="s">
        <v>624</v>
      </c>
      <c r="R787">
        <v>23619</v>
      </c>
      <c r="S787" t="s">
        <v>625</v>
      </c>
      <c r="T787" t="s">
        <v>626</v>
      </c>
      <c r="U787">
        <v>10</v>
      </c>
      <c r="V787" t="s">
        <v>627</v>
      </c>
      <c r="W787" t="s">
        <v>481</v>
      </c>
      <c r="X787" t="s">
        <v>628</v>
      </c>
      <c r="Y787">
        <v>159613</v>
      </c>
      <c r="Z787" t="s">
        <v>620</v>
      </c>
      <c r="AA787" t="s">
        <v>66</v>
      </c>
      <c r="AB787" t="s">
        <v>621</v>
      </c>
      <c r="AC787" t="s">
        <v>56</v>
      </c>
      <c r="AD787" t="s">
        <v>257</v>
      </c>
      <c r="AE787" s="4">
        <v>0.57599999999999996</v>
      </c>
      <c r="AF787" t="s">
        <v>56</v>
      </c>
      <c r="AI787" t="s">
        <v>629</v>
      </c>
      <c r="AJ787">
        <v>0</v>
      </c>
    </row>
    <row r="788" spans="1:36" x14ac:dyDescent="0.2">
      <c r="A788">
        <v>5594</v>
      </c>
      <c r="B788" t="s">
        <v>547</v>
      </c>
      <c r="C788" t="s">
        <v>548</v>
      </c>
      <c r="D788" t="s">
        <v>39</v>
      </c>
      <c r="E788">
        <v>62807</v>
      </c>
      <c r="F788" t="s">
        <v>619</v>
      </c>
      <c r="G788">
        <v>159613</v>
      </c>
      <c r="H788" t="s">
        <v>620</v>
      </c>
      <c r="I788" t="s">
        <v>66</v>
      </c>
      <c r="J788" t="s">
        <v>621</v>
      </c>
      <c r="K788" t="s">
        <v>622</v>
      </c>
      <c r="L788" t="s">
        <v>623</v>
      </c>
      <c r="M788" t="s">
        <v>45</v>
      </c>
      <c r="N788" t="s">
        <v>46</v>
      </c>
      <c r="P788">
        <v>10336</v>
      </c>
      <c r="Q788" t="s">
        <v>624</v>
      </c>
      <c r="R788">
        <v>23619</v>
      </c>
      <c r="S788" t="s">
        <v>625</v>
      </c>
      <c r="T788" t="s">
        <v>626</v>
      </c>
      <c r="U788">
        <v>10</v>
      </c>
      <c r="V788" t="s">
        <v>627</v>
      </c>
      <c r="W788" t="s">
        <v>481</v>
      </c>
      <c r="X788" t="s">
        <v>628</v>
      </c>
      <c r="Y788">
        <v>224144</v>
      </c>
      <c r="Z788" t="s">
        <v>207</v>
      </c>
      <c r="AA788" t="s">
        <v>150</v>
      </c>
      <c r="AB788" t="s">
        <v>630</v>
      </c>
      <c r="AC788" t="s">
        <v>56</v>
      </c>
      <c r="AD788" t="s">
        <v>257</v>
      </c>
      <c r="AE788" s="4">
        <v>0.47299999999999998</v>
      </c>
      <c r="AF788" t="s">
        <v>56</v>
      </c>
      <c r="AI788" t="s">
        <v>629</v>
      </c>
      <c r="AJ788">
        <v>0</v>
      </c>
    </row>
    <row r="789" spans="1:36" x14ac:dyDescent="0.2">
      <c r="A789">
        <v>5594</v>
      </c>
      <c r="B789" t="s">
        <v>547</v>
      </c>
      <c r="C789" t="s">
        <v>548</v>
      </c>
      <c r="D789" t="s">
        <v>39</v>
      </c>
      <c r="E789">
        <v>62807</v>
      </c>
      <c r="F789" t="s">
        <v>619</v>
      </c>
      <c r="G789">
        <v>159613</v>
      </c>
      <c r="H789" t="s">
        <v>620</v>
      </c>
      <c r="I789" t="s">
        <v>66</v>
      </c>
      <c r="J789" t="s">
        <v>621</v>
      </c>
      <c r="K789" t="s">
        <v>622</v>
      </c>
      <c r="L789" t="s">
        <v>623</v>
      </c>
      <c r="M789" t="s">
        <v>45</v>
      </c>
      <c r="N789" t="s">
        <v>46</v>
      </c>
      <c r="P789">
        <v>10336</v>
      </c>
      <c r="Q789" t="s">
        <v>624</v>
      </c>
      <c r="R789">
        <v>23619</v>
      </c>
      <c r="S789" t="s">
        <v>625</v>
      </c>
      <c r="T789" t="s">
        <v>626</v>
      </c>
      <c r="U789">
        <v>10</v>
      </c>
      <c r="V789" t="s">
        <v>627</v>
      </c>
      <c r="W789" t="s">
        <v>481</v>
      </c>
      <c r="X789" t="s">
        <v>628</v>
      </c>
      <c r="Y789">
        <v>170754</v>
      </c>
      <c r="Z789" t="s">
        <v>245</v>
      </c>
      <c r="AB789" t="s">
        <v>631</v>
      </c>
      <c r="AC789" t="s">
        <v>56</v>
      </c>
      <c r="AD789" t="s">
        <v>257</v>
      </c>
      <c r="AE789" s="4">
        <v>0.39200000000000002</v>
      </c>
      <c r="AF789" t="s">
        <v>56</v>
      </c>
      <c r="AI789" t="s">
        <v>629</v>
      </c>
      <c r="AJ789">
        <v>0</v>
      </c>
    </row>
    <row r="790" spans="1:36" x14ac:dyDescent="0.2">
      <c r="A790">
        <v>5594</v>
      </c>
      <c r="B790" t="s">
        <v>547</v>
      </c>
      <c r="C790" t="s">
        <v>548</v>
      </c>
      <c r="D790" t="s">
        <v>39</v>
      </c>
      <c r="E790">
        <v>62807</v>
      </c>
      <c r="F790" t="s">
        <v>619</v>
      </c>
      <c r="G790">
        <v>159613</v>
      </c>
      <c r="H790" t="s">
        <v>620</v>
      </c>
      <c r="I790" t="s">
        <v>66</v>
      </c>
      <c r="J790" t="s">
        <v>621</v>
      </c>
      <c r="K790" t="s">
        <v>622</v>
      </c>
      <c r="L790" t="s">
        <v>623</v>
      </c>
      <c r="M790" t="s">
        <v>45</v>
      </c>
      <c r="N790" t="s">
        <v>46</v>
      </c>
      <c r="P790">
        <v>10336</v>
      </c>
      <c r="Q790" t="s">
        <v>624</v>
      </c>
      <c r="R790">
        <v>23619</v>
      </c>
      <c r="S790" t="s">
        <v>625</v>
      </c>
      <c r="T790" t="s">
        <v>626</v>
      </c>
      <c r="U790">
        <v>10</v>
      </c>
      <c r="V790" t="s">
        <v>627</v>
      </c>
      <c r="W790" t="s">
        <v>481</v>
      </c>
      <c r="X790" t="s">
        <v>628</v>
      </c>
      <c r="Y790">
        <v>128783</v>
      </c>
      <c r="Z790" t="s">
        <v>286</v>
      </c>
      <c r="AB790" t="s">
        <v>632</v>
      </c>
      <c r="AC790" t="s">
        <v>56</v>
      </c>
      <c r="AD790" t="s">
        <v>257</v>
      </c>
      <c r="AE790" s="4">
        <v>0.36799999999999999</v>
      </c>
      <c r="AF790" t="s">
        <v>56</v>
      </c>
      <c r="AI790" t="s">
        <v>629</v>
      </c>
      <c r="AJ790">
        <v>0</v>
      </c>
    </row>
    <row r="791" spans="1:36" x14ac:dyDescent="0.2">
      <c r="A791">
        <v>5594</v>
      </c>
      <c r="B791" t="s">
        <v>547</v>
      </c>
      <c r="C791" t="s">
        <v>548</v>
      </c>
      <c r="D791" t="s">
        <v>39</v>
      </c>
      <c r="E791">
        <v>62807</v>
      </c>
      <c r="F791" t="s">
        <v>619</v>
      </c>
      <c r="G791">
        <v>159613</v>
      </c>
      <c r="H791" t="s">
        <v>620</v>
      </c>
      <c r="I791" t="s">
        <v>66</v>
      </c>
      <c r="J791" t="s">
        <v>621</v>
      </c>
      <c r="K791" t="s">
        <v>622</v>
      </c>
      <c r="L791" t="s">
        <v>623</v>
      </c>
      <c r="M791" t="s">
        <v>45</v>
      </c>
      <c r="N791" t="s">
        <v>46</v>
      </c>
      <c r="P791">
        <v>10336</v>
      </c>
      <c r="Q791" t="s">
        <v>624</v>
      </c>
      <c r="R791">
        <v>23619</v>
      </c>
      <c r="S791" t="s">
        <v>625</v>
      </c>
      <c r="T791" t="s">
        <v>626</v>
      </c>
      <c r="U791">
        <v>10</v>
      </c>
      <c r="V791" t="s">
        <v>627</v>
      </c>
      <c r="W791" t="s">
        <v>481</v>
      </c>
      <c r="X791" t="s">
        <v>628</v>
      </c>
      <c r="Y791">
        <v>106347</v>
      </c>
      <c r="Z791" t="s">
        <v>522</v>
      </c>
      <c r="AB791" t="s">
        <v>633</v>
      </c>
      <c r="AC791" t="s">
        <v>58</v>
      </c>
      <c r="AD791" t="s">
        <v>257</v>
      </c>
      <c r="AE791" s="4">
        <v>0.30599999999999999</v>
      </c>
      <c r="AF791" t="s">
        <v>56</v>
      </c>
      <c r="AI791" t="s">
        <v>629</v>
      </c>
      <c r="AJ791">
        <v>0</v>
      </c>
    </row>
    <row r="792" spans="1:36" x14ac:dyDescent="0.2">
      <c r="A792">
        <v>5596</v>
      </c>
      <c r="B792" t="s">
        <v>851</v>
      </c>
      <c r="C792" t="s">
        <v>852</v>
      </c>
      <c r="D792" t="s">
        <v>39</v>
      </c>
      <c r="E792">
        <v>62852</v>
      </c>
      <c r="F792" t="s">
        <v>914</v>
      </c>
      <c r="G792">
        <v>225489</v>
      </c>
      <c r="H792" t="s">
        <v>915</v>
      </c>
      <c r="I792" t="s">
        <v>54</v>
      </c>
      <c r="J792" t="s">
        <v>916</v>
      </c>
      <c r="K792" t="s">
        <v>917</v>
      </c>
      <c r="L792" t="s">
        <v>918</v>
      </c>
      <c r="M792" t="s">
        <v>82</v>
      </c>
      <c r="N792" t="s">
        <v>46</v>
      </c>
      <c r="O792" t="s">
        <v>110</v>
      </c>
      <c r="P792">
        <v>10343</v>
      </c>
      <c r="Q792" t="s">
        <v>801</v>
      </c>
      <c r="R792">
        <v>20425</v>
      </c>
      <c r="S792" t="s">
        <v>802</v>
      </c>
      <c r="T792" t="s">
        <v>803</v>
      </c>
      <c r="U792">
        <v>1</v>
      </c>
      <c r="V792" t="s">
        <v>804</v>
      </c>
      <c r="W792" t="s">
        <v>805</v>
      </c>
      <c r="X792" t="s">
        <v>806</v>
      </c>
      <c r="Y792">
        <v>106620</v>
      </c>
      <c r="Z792" t="s">
        <v>59</v>
      </c>
      <c r="AB792" t="s">
        <v>808</v>
      </c>
      <c r="AC792" t="s">
        <v>58</v>
      </c>
      <c r="AD792" t="s">
        <v>855</v>
      </c>
      <c r="AE792" s="4">
        <v>12.465</v>
      </c>
      <c r="AF792" t="s">
        <v>56</v>
      </c>
      <c r="AH792" t="s">
        <v>221</v>
      </c>
      <c r="AI792" t="s">
        <v>221</v>
      </c>
      <c r="AJ792">
        <v>0</v>
      </c>
    </row>
    <row r="793" spans="1:36" x14ac:dyDescent="0.2">
      <c r="A793">
        <v>5596</v>
      </c>
      <c r="B793" t="s">
        <v>851</v>
      </c>
      <c r="C793" t="s">
        <v>852</v>
      </c>
      <c r="D793" t="s">
        <v>39</v>
      </c>
      <c r="E793">
        <v>62852</v>
      </c>
      <c r="F793" t="s">
        <v>914</v>
      </c>
      <c r="G793">
        <v>225489</v>
      </c>
      <c r="H793" t="s">
        <v>915</v>
      </c>
      <c r="I793" t="s">
        <v>54</v>
      </c>
      <c r="J793" t="s">
        <v>916</v>
      </c>
      <c r="K793" t="s">
        <v>917</v>
      </c>
      <c r="L793" t="s">
        <v>918</v>
      </c>
      <c r="M793" t="s">
        <v>82</v>
      </c>
      <c r="N793" t="s">
        <v>46</v>
      </c>
      <c r="O793" t="s">
        <v>110</v>
      </c>
      <c r="P793">
        <v>10343</v>
      </c>
      <c r="Q793" t="s">
        <v>801</v>
      </c>
      <c r="R793">
        <v>20425</v>
      </c>
      <c r="S793" t="s">
        <v>802</v>
      </c>
      <c r="T793" t="s">
        <v>803</v>
      </c>
      <c r="U793">
        <v>1</v>
      </c>
      <c r="V793" t="s">
        <v>804</v>
      </c>
      <c r="W793" t="s">
        <v>805</v>
      </c>
      <c r="X793" t="s">
        <v>806</v>
      </c>
      <c r="Y793">
        <v>121257</v>
      </c>
      <c r="Z793" t="s">
        <v>581</v>
      </c>
      <c r="AB793" t="s">
        <v>485</v>
      </c>
      <c r="AC793" t="s">
        <v>56</v>
      </c>
      <c r="AD793" t="s">
        <v>855</v>
      </c>
      <c r="AE793" s="4">
        <v>9.8290000000000006</v>
      </c>
      <c r="AF793" t="s">
        <v>56</v>
      </c>
      <c r="AH793" t="s">
        <v>221</v>
      </c>
      <c r="AI793" t="s">
        <v>221</v>
      </c>
      <c r="AJ793">
        <v>0</v>
      </c>
    </row>
    <row r="794" spans="1:36" x14ac:dyDescent="0.2">
      <c r="A794">
        <v>5596</v>
      </c>
      <c r="B794" t="s">
        <v>851</v>
      </c>
      <c r="C794" t="s">
        <v>852</v>
      </c>
      <c r="D794" t="s">
        <v>39</v>
      </c>
      <c r="E794">
        <v>62852</v>
      </c>
      <c r="F794" t="s">
        <v>914</v>
      </c>
      <c r="G794">
        <v>225489</v>
      </c>
      <c r="H794" t="s">
        <v>915</v>
      </c>
      <c r="I794" t="s">
        <v>54</v>
      </c>
      <c r="J794" t="s">
        <v>916</v>
      </c>
      <c r="K794" t="s">
        <v>917</v>
      </c>
      <c r="L794" t="s">
        <v>918</v>
      </c>
      <c r="M794" t="s">
        <v>82</v>
      </c>
      <c r="N794" t="s">
        <v>46</v>
      </c>
      <c r="O794" t="s">
        <v>110</v>
      </c>
      <c r="P794">
        <v>10343</v>
      </c>
      <c r="Q794" t="s">
        <v>801</v>
      </c>
      <c r="R794">
        <v>20425</v>
      </c>
      <c r="S794" t="s">
        <v>802</v>
      </c>
      <c r="T794" t="s">
        <v>803</v>
      </c>
      <c r="U794">
        <v>1</v>
      </c>
      <c r="V794" t="s">
        <v>804</v>
      </c>
      <c r="W794" t="s">
        <v>805</v>
      </c>
      <c r="X794" t="s">
        <v>806</v>
      </c>
      <c r="Y794">
        <v>122838</v>
      </c>
      <c r="Z794" t="s">
        <v>1190</v>
      </c>
      <c r="AB794" t="s">
        <v>483</v>
      </c>
      <c r="AC794" t="s">
        <v>56</v>
      </c>
      <c r="AD794" t="s">
        <v>855</v>
      </c>
      <c r="AE794" s="4">
        <v>4.8170000000000002</v>
      </c>
      <c r="AF794" t="s">
        <v>56</v>
      </c>
      <c r="AH794" t="s">
        <v>221</v>
      </c>
      <c r="AI794" t="s">
        <v>221</v>
      </c>
      <c r="AJ794">
        <v>0</v>
      </c>
    </row>
    <row r="795" spans="1:36" x14ac:dyDescent="0.2">
      <c r="A795">
        <v>5596</v>
      </c>
      <c r="B795" t="s">
        <v>851</v>
      </c>
      <c r="C795" t="s">
        <v>852</v>
      </c>
      <c r="D795" t="s">
        <v>39</v>
      </c>
      <c r="E795">
        <v>62852</v>
      </c>
      <c r="F795" t="s">
        <v>914</v>
      </c>
      <c r="G795">
        <v>225489</v>
      </c>
      <c r="H795" t="s">
        <v>915</v>
      </c>
      <c r="I795" t="s">
        <v>54</v>
      </c>
      <c r="J795" t="s">
        <v>916</v>
      </c>
      <c r="K795" t="s">
        <v>917</v>
      </c>
      <c r="L795" t="s">
        <v>918</v>
      </c>
      <c r="M795" t="s">
        <v>82</v>
      </c>
      <c r="N795" t="s">
        <v>46</v>
      </c>
      <c r="O795" t="s">
        <v>110</v>
      </c>
      <c r="P795">
        <v>10343</v>
      </c>
      <c r="Q795" t="s">
        <v>801</v>
      </c>
      <c r="R795">
        <v>20425</v>
      </c>
      <c r="S795" t="s">
        <v>802</v>
      </c>
      <c r="T795" t="s">
        <v>803</v>
      </c>
      <c r="U795">
        <v>1</v>
      </c>
      <c r="V795" t="s">
        <v>804</v>
      </c>
      <c r="W795" t="s">
        <v>805</v>
      </c>
      <c r="X795" t="s">
        <v>806</v>
      </c>
      <c r="Y795">
        <v>246795</v>
      </c>
      <c r="Z795" t="s">
        <v>809</v>
      </c>
      <c r="AB795" t="s">
        <v>810</v>
      </c>
      <c r="AC795" t="s">
        <v>58</v>
      </c>
      <c r="AD795" t="s">
        <v>855</v>
      </c>
      <c r="AE795" s="4">
        <v>4.516</v>
      </c>
      <c r="AF795" t="s">
        <v>56</v>
      </c>
      <c r="AH795" t="s">
        <v>221</v>
      </c>
      <c r="AI795" t="s">
        <v>221</v>
      </c>
      <c r="AJ795">
        <v>0</v>
      </c>
    </row>
    <row r="796" spans="1:36" x14ac:dyDescent="0.2">
      <c r="A796">
        <v>5596</v>
      </c>
      <c r="B796" t="s">
        <v>851</v>
      </c>
      <c r="C796" t="s">
        <v>852</v>
      </c>
      <c r="D796" t="s">
        <v>39</v>
      </c>
      <c r="E796">
        <v>62852</v>
      </c>
      <c r="F796" t="s">
        <v>914</v>
      </c>
      <c r="G796">
        <v>225489</v>
      </c>
      <c r="H796" t="s">
        <v>915</v>
      </c>
      <c r="I796" t="s">
        <v>54</v>
      </c>
      <c r="J796" t="s">
        <v>916</v>
      </c>
      <c r="K796" t="s">
        <v>917</v>
      </c>
      <c r="L796" t="s">
        <v>918</v>
      </c>
      <c r="M796" t="s">
        <v>82</v>
      </c>
      <c r="N796" t="s">
        <v>46</v>
      </c>
      <c r="O796" t="s">
        <v>110</v>
      </c>
      <c r="P796">
        <v>10343</v>
      </c>
      <c r="Q796" t="s">
        <v>801</v>
      </c>
      <c r="R796">
        <v>20425</v>
      </c>
      <c r="S796" t="s">
        <v>802</v>
      </c>
      <c r="T796" t="s">
        <v>803</v>
      </c>
      <c r="U796">
        <v>1</v>
      </c>
      <c r="V796" t="s">
        <v>804</v>
      </c>
      <c r="W796" t="s">
        <v>805</v>
      </c>
      <c r="X796" t="s">
        <v>806</v>
      </c>
      <c r="Y796">
        <v>225489</v>
      </c>
      <c r="Z796" t="s">
        <v>915</v>
      </c>
      <c r="AA796" t="s">
        <v>54</v>
      </c>
      <c r="AB796" t="s">
        <v>916</v>
      </c>
      <c r="AC796" t="s">
        <v>56</v>
      </c>
      <c r="AD796" t="s">
        <v>855</v>
      </c>
      <c r="AE796" s="4">
        <v>4.0190000000000001</v>
      </c>
      <c r="AF796" t="s">
        <v>56</v>
      </c>
      <c r="AH796" t="s">
        <v>221</v>
      </c>
      <c r="AI796" t="s">
        <v>221</v>
      </c>
      <c r="AJ796">
        <v>0</v>
      </c>
    </row>
    <row r="797" spans="1:36" x14ac:dyDescent="0.2">
      <c r="A797">
        <v>5597</v>
      </c>
      <c r="B797" t="s">
        <v>919</v>
      </c>
      <c r="C797" t="s">
        <v>920</v>
      </c>
      <c r="D797" t="s">
        <v>39</v>
      </c>
      <c r="E797">
        <v>63216</v>
      </c>
      <c r="F797" t="s">
        <v>1017</v>
      </c>
      <c r="G797">
        <v>212903</v>
      </c>
      <c r="H797" t="s">
        <v>1018</v>
      </c>
      <c r="J797" t="s">
        <v>291</v>
      </c>
      <c r="K797" t="s">
        <v>1019</v>
      </c>
      <c r="L797" t="s">
        <v>1020</v>
      </c>
      <c r="M797" t="s">
        <v>82</v>
      </c>
      <c r="N797" t="s">
        <v>46</v>
      </c>
      <c r="O797" t="s">
        <v>110</v>
      </c>
      <c r="P797">
        <v>10343</v>
      </c>
      <c r="Q797" t="s">
        <v>801</v>
      </c>
      <c r="R797">
        <v>20425</v>
      </c>
      <c r="S797" t="s">
        <v>802</v>
      </c>
      <c r="T797" t="s">
        <v>803</v>
      </c>
      <c r="U797">
        <v>1</v>
      </c>
      <c r="V797" t="s">
        <v>804</v>
      </c>
      <c r="W797" t="s">
        <v>805</v>
      </c>
      <c r="X797" t="s">
        <v>806</v>
      </c>
      <c r="Y797">
        <v>205929</v>
      </c>
      <c r="Z797" t="s">
        <v>207</v>
      </c>
      <c r="AB797" t="s">
        <v>535</v>
      </c>
      <c r="AC797" t="s">
        <v>56</v>
      </c>
      <c r="AD797" t="s">
        <v>855</v>
      </c>
      <c r="AE797" s="4">
        <v>2.5640000000000001</v>
      </c>
      <c r="AF797" t="s">
        <v>56</v>
      </c>
      <c r="AJ797">
        <v>0</v>
      </c>
    </row>
    <row r="798" spans="1:36" x14ac:dyDescent="0.2">
      <c r="A798">
        <v>5597</v>
      </c>
      <c r="B798" t="s">
        <v>919</v>
      </c>
      <c r="C798" t="s">
        <v>920</v>
      </c>
      <c r="D798" t="s">
        <v>39</v>
      </c>
      <c r="E798">
        <v>63216</v>
      </c>
      <c r="F798" t="s">
        <v>1017</v>
      </c>
      <c r="G798">
        <v>212903</v>
      </c>
      <c r="H798" t="s">
        <v>1018</v>
      </c>
      <c r="J798" t="s">
        <v>291</v>
      </c>
      <c r="K798" t="s">
        <v>1019</v>
      </c>
      <c r="L798" t="s">
        <v>1020</v>
      </c>
      <c r="M798" t="s">
        <v>82</v>
      </c>
      <c r="N798" t="s">
        <v>46</v>
      </c>
      <c r="O798" t="s">
        <v>110</v>
      </c>
      <c r="P798">
        <v>10343</v>
      </c>
      <c r="Q798" t="s">
        <v>801</v>
      </c>
      <c r="R798">
        <v>20425</v>
      </c>
      <c r="S798" t="s">
        <v>802</v>
      </c>
      <c r="T798" t="s">
        <v>803</v>
      </c>
      <c r="U798">
        <v>1</v>
      </c>
      <c r="V798" t="s">
        <v>804</v>
      </c>
      <c r="W798" t="s">
        <v>805</v>
      </c>
      <c r="X798" t="s">
        <v>806</v>
      </c>
      <c r="Y798">
        <v>212903</v>
      </c>
      <c r="Z798" t="s">
        <v>1018</v>
      </c>
      <c r="AB798" t="s">
        <v>291</v>
      </c>
      <c r="AC798" t="s">
        <v>56</v>
      </c>
      <c r="AD798" t="s">
        <v>855</v>
      </c>
      <c r="AE798" s="4">
        <v>2.177</v>
      </c>
      <c r="AF798" t="s">
        <v>58</v>
      </c>
      <c r="AJ798">
        <v>0</v>
      </c>
    </row>
    <row r="799" spans="1:36" x14ac:dyDescent="0.2">
      <c r="A799">
        <v>5597</v>
      </c>
      <c r="B799" t="s">
        <v>919</v>
      </c>
      <c r="C799" t="s">
        <v>920</v>
      </c>
      <c r="D799" t="s">
        <v>39</v>
      </c>
      <c r="E799">
        <v>63216</v>
      </c>
      <c r="F799" t="s">
        <v>1017</v>
      </c>
      <c r="G799">
        <v>212903</v>
      </c>
      <c r="H799" t="s">
        <v>1018</v>
      </c>
      <c r="J799" t="s">
        <v>291</v>
      </c>
      <c r="K799" t="s">
        <v>1019</v>
      </c>
      <c r="L799" t="s">
        <v>1020</v>
      </c>
      <c r="M799" t="s">
        <v>82</v>
      </c>
      <c r="N799" t="s">
        <v>46</v>
      </c>
      <c r="O799" t="s">
        <v>110</v>
      </c>
      <c r="P799">
        <v>10343</v>
      </c>
      <c r="Q799" t="s">
        <v>801</v>
      </c>
      <c r="R799">
        <v>20425</v>
      </c>
      <c r="S799" t="s">
        <v>802</v>
      </c>
      <c r="T799" t="s">
        <v>803</v>
      </c>
      <c r="U799">
        <v>1</v>
      </c>
      <c r="V799" t="s">
        <v>804</v>
      </c>
      <c r="W799" t="s">
        <v>805</v>
      </c>
      <c r="X799" t="s">
        <v>806</v>
      </c>
      <c r="Y799">
        <v>246286</v>
      </c>
      <c r="Z799" t="s">
        <v>87</v>
      </c>
      <c r="AB799" t="s">
        <v>1021</v>
      </c>
      <c r="AC799" t="s">
        <v>56</v>
      </c>
      <c r="AD799" t="s">
        <v>855</v>
      </c>
      <c r="AE799" s="4">
        <v>1.4690000000000001</v>
      </c>
      <c r="AF799" t="s">
        <v>58</v>
      </c>
      <c r="AJ799">
        <v>0</v>
      </c>
    </row>
    <row r="800" spans="1:36" x14ac:dyDescent="0.2">
      <c r="A800">
        <v>5597</v>
      </c>
      <c r="B800" t="s">
        <v>919</v>
      </c>
      <c r="C800" t="s">
        <v>920</v>
      </c>
      <c r="D800" t="s">
        <v>39</v>
      </c>
      <c r="E800">
        <v>63216</v>
      </c>
      <c r="F800" t="s">
        <v>1017</v>
      </c>
      <c r="G800">
        <v>212903</v>
      </c>
      <c r="H800" t="s">
        <v>1018</v>
      </c>
      <c r="J800" t="s">
        <v>291</v>
      </c>
      <c r="K800" t="s">
        <v>1019</v>
      </c>
      <c r="L800" t="s">
        <v>1020</v>
      </c>
      <c r="M800" t="s">
        <v>82</v>
      </c>
      <c r="N800" t="s">
        <v>46</v>
      </c>
      <c r="O800" t="s">
        <v>110</v>
      </c>
      <c r="P800">
        <v>10343</v>
      </c>
      <c r="Q800" t="s">
        <v>801</v>
      </c>
      <c r="R800">
        <v>20425</v>
      </c>
      <c r="S800" t="s">
        <v>802</v>
      </c>
      <c r="T800" t="s">
        <v>803</v>
      </c>
      <c r="U800">
        <v>1</v>
      </c>
      <c r="V800" t="s">
        <v>804</v>
      </c>
      <c r="W800" t="s">
        <v>805</v>
      </c>
      <c r="X800" t="s">
        <v>806</v>
      </c>
      <c r="Y800">
        <v>202668</v>
      </c>
      <c r="Z800" t="s">
        <v>148</v>
      </c>
      <c r="AA800" t="s">
        <v>166</v>
      </c>
      <c r="AB800" t="s">
        <v>167</v>
      </c>
      <c r="AC800" t="s">
        <v>56</v>
      </c>
      <c r="AD800" t="s">
        <v>855</v>
      </c>
      <c r="AE800" s="4">
        <v>1.6970000000000001</v>
      </c>
      <c r="AF800" t="s">
        <v>56</v>
      </c>
      <c r="AJ800">
        <v>0</v>
      </c>
    </row>
    <row r="801" spans="1:36" x14ac:dyDescent="0.2">
      <c r="A801">
        <v>5597</v>
      </c>
      <c r="B801" t="s">
        <v>919</v>
      </c>
      <c r="C801" t="s">
        <v>920</v>
      </c>
      <c r="D801" t="s">
        <v>39</v>
      </c>
      <c r="E801">
        <v>63216</v>
      </c>
      <c r="F801" t="s">
        <v>1017</v>
      </c>
      <c r="G801">
        <v>212903</v>
      </c>
      <c r="H801" t="s">
        <v>1018</v>
      </c>
      <c r="J801" t="s">
        <v>291</v>
      </c>
      <c r="K801" t="s">
        <v>1019</v>
      </c>
      <c r="L801" t="s">
        <v>1020</v>
      </c>
      <c r="M801" t="s">
        <v>82</v>
      </c>
      <c r="N801" t="s">
        <v>46</v>
      </c>
      <c r="O801" t="s">
        <v>110</v>
      </c>
      <c r="P801">
        <v>10343</v>
      </c>
      <c r="Q801" t="s">
        <v>801</v>
      </c>
      <c r="R801">
        <v>20425</v>
      </c>
      <c r="S801" t="s">
        <v>802</v>
      </c>
      <c r="T801" t="s">
        <v>803</v>
      </c>
      <c r="U801">
        <v>1</v>
      </c>
      <c r="V801" t="s">
        <v>804</v>
      </c>
      <c r="W801" t="s">
        <v>805</v>
      </c>
      <c r="X801" t="s">
        <v>806</v>
      </c>
      <c r="Y801">
        <v>271252</v>
      </c>
      <c r="Z801" t="s">
        <v>814</v>
      </c>
      <c r="AB801" t="s">
        <v>211</v>
      </c>
      <c r="AC801" t="s">
        <v>58</v>
      </c>
      <c r="AD801" t="s">
        <v>855</v>
      </c>
      <c r="AE801" s="4">
        <v>1.2649999999999999</v>
      </c>
      <c r="AF801" t="s">
        <v>56</v>
      </c>
      <c r="AJ801">
        <v>0</v>
      </c>
    </row>
    <row r="802" spans="1:36" x14ac:dyDescent="0.2">
      <c r="A802">
        <v>5597</v>
      </c>
      <c r="B802" t="s">
        <v>919</v>
      </c>
      <c r="C802" t="s">
        <v>920</v>
      </c>
      <c r="D802" t="s">
        <v>39</v>
      </c>
      <c r="E802">
        <v>63216</v>
      </c>
      <c r="F802" t="s">
        <v>1017</v>
      </c>
      <c r="G802">
        <v>212903</v>
      </c>
      <c r="H802" t="s">
        <v>1018</v>
      </c>
      <c r="J802" t="s">
        <v>291</v>
      </c>
      <c r="K802" t="s">
        <v>1019</v>
      </c>
      <c r="L802" t="s">
        <v>1020</v>
      </c>
      <c r="M802" t="s">
        <v>82</v>
      </c>
      <c r="N802" t="s">
        <v>46</v>
      </c>
      <c r="O802" t="s">
        <v>110</v>
      </c>
      <c r="P802">
        <v>10343</v>
      </c>
      <c r="Q802" t="s">
        <v>801</v>
      </c>
      <c r="R802">
        <v>20425</v>
      </c>
      <c r="S802" t="s">
        <v>802</v>
      </c>
      <c r="T802" t="s">
        <v>803</v>
      </c>
      <c r="U802">
        <v>1</v>
      </c>
      <c r="V802" t="s">
        <v>804</v>
      </c>
      <c r="W802" t="s">
        <v>805</v>
      </c>
      <c r="X802" t="s">
        <v>806</v>
      </c>
      <c r="Y802">
        <v>271253</v>
      </c>
      <c r="Z802" t="s">
        <v>601</v>
      </c>
      <c r="AA802" t="s">
        <v>137</v>
      </c>
      <c r="AB802" t="s">
        <v>1022</v>
      </c>
      <c r="AC802" t="s">
        <v>58</v>
      </c>
      <c r="AD802" t="s">
        <v>855</v>
      </c>
      <c r="AE802" s="4">
        <v>1.1910000000000001</v>
      </c>
      <c r="AF802" t="s">
        <v>56</v>
      </c>
      <c r="AJ802">
        <v>0</v>
      </c>
    </row>
    <row r="803" spans="1:36" x14ac:dyDescent="0.2">
      <c r="A803">
        <v>5598</v>
      </c>
      <c r="B803" t="s">
        <v>1023</v>
      </c>
      <c r="C803" t="s">
        <v>1024</v>
      </c>
      <c r="D803" t="s">
        <v>39</v>
      </c>
      <c r="E803">
        <v>62932</v>
      </c>
      <c r="F803" t="s">
        <v>1104</v>
      </c>
      <c r="G803">
        <v>151973</v>
      </c>
      <c r="H803" t="s">
        <v>143</v>
      </c>
      <c r="J803" t="s">
        <v>1105</v>
      </c>
      <c r="K803" t="s">
        <v>1106</v>
      </c>
      <c r="L803" t="s">
        <v>1107</v>
      </c>
      <c r="M803" t="s">
        <v>255</v>
      </c>
      <c r="N803" t="s">
        <v>46</v>
      </c>
      <c r="O803" t="s">
        <v>110</v>
      </c>
      <c r="P803">
        <v>10343</v>
      </c>
      <c r="Q803" t="s">
        <v>801</v>
      </c>
      <c r="R803">
        <v>20425</v>
      </c>
      <c r="S803" t="s">
        <v>802</v>
      </c>
      <c r="T803" t="s">
        <v>803</v>
      </c>
      <c r="U803">
        <v>1</v>
      </c>
      <c r="V803" t="s">
        <v>804</v>
      </c>
      <c r="W803" t="s">
        <v>805</v>
      </c>
      <c r="X803" t="s">
        <v>806</v>
      </c>
      <c r="Y803">
        <v>212903</v>
      </c>
      <c r="Z803" t="s">
        <v>1018</v>
      </c>
      <c r="AB803" t="s">
        <v>291</v>
      </c>
      <c r="AC803" t="s">
        <v>58</v>
      </c>
      <c r="AD803" t="s">
        <v>855</v>
      </c>
      <c r="AE803" s="4">
        <v>2.177</v>
      </c>
      <c r="AF803" t="s">
        <v>58</v>
      </c>
      <c r="AJ803">
        <v>0</v>
      </c>
    </row>
    <row r="804" spans="1:36" x14ac:dyDescent="0.2">
      <c r="A804">
        <v>5598</v>
      </c>
      <c r="B804" t="s">
        <v>1023</v>
      </c>
      <c r="C804" t="s">
        <v>1024</v>
      </c>
      <c r="D804" t="s">
        <v>39</v>
      </c>
      <c r="E804">
        <v>62932</v>
      </c>
      <c r="F804" t="s">
        <v>1104</v>
      </c>
      <c r="G804">
        <v>151973</v>
      </c>
      <c r="H804" t="s">
        <v>143</v>
      </c>
      <c r="J804" t="s">
        <v>1105</v>
      </c>
      <c r="K804" t="s">
        <v>1106</v>
      </c>
      <c r="L804" t="s">
        <v>1107</v>
      </c>
      <c r="M804" t="s">
        <v>255</v>
      </c>
      <c r="N804" t="s">
        <v>46</v>
      </c>
      <c r="O804" t="s">
        <v>110</v>
      </c>
      <c r="P804">
        <v>10343</v>
      </c>
      <c r="Q804" t="s">
        <v>801</v>
      </c>
      <c r="R804">
        <v>20425</v>
      </c>
      <c r="S804" t="s">
        <v>802</v>
      </c>
      <c r="T804" t="s">
        <v>803</v>
      </c>
      <c r="U804">
        <v>1</v>
      </c>
      <c r="V804" t="s">
        <v>804</v>
      </c>
      <c r="W804" t="s">
        <v>805</v>
      </c>
      <c r="X804" t="s">
        <v>806</v>
      </c>
      <c r="Y804">
        <v>246286</v>
      </c>
      <c r="Z804" t="s">
        <v>87</v>
      </c>
      <c r="AB804" t="s">
        <v>1021</v>
      </c>
      <c r="AC804" t="s">
        <v>58</v>
      </c>
      <c r="AD804" t="s">
        <v>855</v>
      </c>
      <c r="AE804" s="4">
        <v>1.4690000000000001</v>
      </c>
      <c r="AF804" t="s">
        <v>58</v>
      </c>
      <c r="AJ804">
        <v>0</v>
      </c>
    </row>
    <row r="805" spans="1:36" x14ac:dyDescent="0.2">
      <c r="A805">
        <v>5598</v>
      </c>
      <c r="B805" t="s">
        <v>1023</v>
      </c>
      <c r="C805" t="s">
        <v>1024</v>
      </c>
      <c r="D805" t="s">
        <v>39</v>
      </c>
      <c r="E805">
        <v>62932</v>
      </c>
      <c r="F805" t="s">
        <v>1104</v>
      </c>
      <c r="G805">
        <v>151973</v>
      </c>
      <c r="H805" t="s">
        <v>143</v>
      </c>
      <c r="J805" t="s">
        <v>1105</v>
      </c>
      <c r="K805" t="s">
        <v>1106</v>
      </c>
      <c r="L805" t="s">
        <v>1107</v>
      </c>
      <c r="M805" t="s">
        <v>255</v>
      </c>
      <c r="N805" t="s">
        <v>46</v>
      </c>
      <c r="O805" t="s">
        <v>110</v>
      </c>
      <c r="P805">
        <v>10343</v>
      </c>
      <c r="Q805" t="s">
        <v>801</v>
      </c>
      <c r="R805">
        <v>20425</v>
      </c>
      <c r="S805" t="s">
        <v>802</v>
      </c>
      <c r="T805" t="s">
        <v>803</v>
      </c>
      <c r="U805">
        <v>1</v>
      </c>
      <c r="V805" t="s">
        <v>804</v>
      </c>
      <c r="W805" t="s">
        <v>805</v>
      </c>
      <c r="X805" t="s">
        <v>806</v>
      </c>
      <c r="Y805">
        <v>202668</v>
      </c>
      <c r="Z805" t="s">
        <v>148</v>
      </c>
      <c r="AA805" t="s">
        <v>166</v>
      </c>
      <c r="AB805" t="s">
        <v>167</v>
      </c>
      <c r="AC805" t="s">
        <v>58</v>
      </c>
      <c r="AD805" t="s">
        <v>855</v>
      </c>
      <c r="AE805" s="4">
        <v>1.6970000000000001</v>
      </c>
      <c r="AF805" t="s">
        <v>56</v>
      </c>
      <c r="AJ805">
        <v>0</v>
      </c>
    </row>
    <row r="806" spans="1:36" x14ac:dyDescent="0.2">
      <c r="A806">
        <v>5598</v>
      </c>
      <c r="B806" t="s">
        <v>1023</v>
      </c>
      <c r="C806" t="s">
        <v>1024</v>
      </c>
      <c r="D806" t="s">
        <v>39</v>
      </c>
      <c r="E806">
        <v>62932</v>
      </c>
      <c r="F806" t="s">
        <v>1104</v>
      </c>
      <c r="G806">
        <v>151973</v>
      </c>
      <c r="H806" t="s">
        <v>143</v>
      </c>
      <c r="J806" t="s">
        <v>1105</v>
      </c>
      <c r="K806" t="s">
        <v>1106</v>
      </c>
      <c r="L806" t="s">
        <v>1107</v>
      </c>
      <c r="M806" t="s">
        <v>255</v>
      </c>
      <c r="N806" t="s">
        <v>46</v>
      </c>
      <c r="O806" t="s">
        <v>110</v>
      </c>
      <c r="P806">
        <v>10343</v>
      </c>
      <c r="Q806" t="s">
        <v>801</v>
      </c>
      <c r="R806">
        <v>20425</v>
      </c>
      <c r="S806" t="s">
        <v>802</v>
      </c>
      <c r="T806" t="s">
        <v>803</v>
      </c>
      <c r="U806">
        <v>1</v>
      </c>
      <c r="V806" t="s">
        <v>804</v>
      </c>
      <c r="W806" t="s">
        <v>805</v>
      </c>
      <c r="X806" t="s">
        <v>806</v>
      </c>
      <c r="Y806">
        <v>271252</v>
      </c>
      <c r="Z806" t="s">
        <v>814</v>
      </c>
      <c r="AB806" t="s">
        <v>211</v>
      </c>
      <c r="AC806" t="s">
        <v>56</v>
      </c>
      <c r="AD806" t="s">
        <v>855</v>
      </c>
      <c r="AE806" s="4">
        <v>1.2649999999999999</v>
      </c>
      <c r="AF806" t="s">
        <v>56</v>
      </c>
      <c r="AJ806">
        <v>0</v>
      </c>
    </row>
    <row r="807" spans="1:36" x14ac:dyDescent="0.2">
      <c r="A807">
        <v>5598</v>
      </c>
      <c r="B807" t="s">
        <v>1023</v>
      </c>
      <c r="C807" t="s">
        <v>1024</v>
      </c>
      <c r="D807" t="s">
        <v>39</v>
      </c>
      <c r="E807">
        <v>62932</v>
      </c>
      <c r="F807" t="s">
        <v>1104</v>
      </c>
      <c r="G807">
        <v>151973</v>
      </c>
      <c r="H807" t="s">
        <v>143</v>
      </c>
      <c r="J807" t="s">
        <v>1105</v>
      </c>
      <c r="K807" t="s">
        <v>1106</v>
      </c>
      <c r="L807" t="s">
        <v>1107</v>
      </c>
      <c r="M807" t="s">
        <v>255</v>
      </c>
      <c r="N807" t="s">
        <v>46</v>
      </c>
      <c r="O807" t="s">
        <v>110</v>
      </c>
      <c r="P807">
        <v>10343</v>
      </c>
      <c r="Q807" t="s">
        <v>801</v>
      </c>
      <c r="R807">
        <v>20425</v>
      </c>
      <c r="S807" t="s">
        <v>802</v>
      </c>
      <c r="T807" t="s">
        <v>803</v>
      </c>
      <c r="U807">
        <v>1</v>
      </c>
      <c r="V807" t="s">
        <v>804</v>
      </c>
      <c r="W807" t="s">
        <v>805</v>
      </c>
      <c r="X807" t="s">
        <v>806</v>
      </c>
      <c r="Y807">
        <v>271253</v>
      </c>
      <c r="Z807" t="s">
        <v>601</v>
      </c>
      <c r="AA807" t="s">
        <v>137</v>
      </c>
      <c r="AB807" t="s">
        <v>1022</v>
      </c>
      <c r="AC807" t="s">
        <v>56</v>
      </c>
      <c r="AD807" t="s">
        <v>855</v>
      </c>
      <c r="AE807" s="4">
        <v>1.1910000000000001</v>
      </c>
      <c r="AF807" t="s">
        <v>56</v>
      </c>
      <c r="AJ807">
        <v>0</v>
      </c>
    </row>
    <row r="808" spans="1:36" x14ac:dyDescent="0.2">
      <c r="A808">
        <v>5598</v>
      </c>
      <c r="B808" t="s">
        <v>1023</v>
      </c>
      <c r="C808" t="s">
        <v>1024</v>
      </c>
      <c r="D808" t="s">
        <v>39</v>
      </c>
      <c r="E808">
        <v>62932</v>
      </c>
      <c r="F808" t="s">
        <v>1104</v>
      </c>
      <c r="G808">
        <v>151973</v>
      </c>
      <c r="H808" t="s">
        <v>143</v>
      </c>
      <c r="J808" t="s">
        <v>1105</v>
      </c>
      <c r="K808" t="s">
        <v>1106</v>
      </c>
      <c r="L808" t="s">
        <v>1107</v>
      </c>
      <c r="M808" t="s">
        <v>255</v>
      </c>
      <c r="N808" t="s">
        <v>46</v>
      </c>
      <c r="O808" t="s">
        <v>110</v>
      </c>
      <c r="P808">
        <v>10343</v>
      </c>
      <c r="Q808" t="s">
        <v>801</v>
      </c>
      <c r="R808">
        <v>20425</v>
      </c>
      <c r="S808" t="s">
        <v>802</v>
      </c>
      <c r="T808" t="s">
        <v>803</v>
      </c>
      <c r="U808">
        <v>1</v>
      </c>
      <c r="V808" t="s">
        <v>804</v>
      </c>
      <c r="W808" t="s">
        <v>805</v>
      </c>
      <c r="X808" t="s">
        <v>806</v>
      </c>
      <c r="Y808">
        <v>151973</v>
      </c>
      <c r="Z808" t="s">
        <v>143</v>
      </c>
      <c r="AB808" t="s">
        <v>1105</v>
      </c>
      <c r="AC808" t="s">
        <v>56</v>
      </c>
      <c r="AD808" t="s">
        <v>855</v>
      </c>
      <c r="AE808" s="4">
        <v>0.89100000000000001</v>
      </c>
      <c r="AF808" t="s">
        <v>56</v>
      </c>
      <c r="AJ808">
        <v>0</v>
      </c>
    </row>
    <row r="809" spans="1:36" x14ac:dyDescent="0.2">
      <c r="A809">
        <v>5598</v>
      </c>
      <c r="B809" t="s">
        <v>1023</v>
      </c>
      <c r="C809" t="s">
        <v>1024</v>
      </c>
      <c r="D809" t="s">
        <v>39</v>
      </c>
      <c r="E809">
        <v>62932</v>
      </c>
      <c r="F809" t="s">
        <v>1104</v>
      </c>
      <c r="G809">
        <v>151973</v>
      </c>
      <c r="H809" t="s">
        <v>143</v>
      </c>
      <c r="J809" t="s">
        <v>1105</v>
      </c>
      <c r="K809" t="s">
        <v>1106</v>
      </c>
      <c r="L809" t="s">
        <v>1107</v>
      </c>
      <c r="M809" t="s">
        <v>255</v>
      </c>
      <c r="N809" t="s">
        <v>46</v>
      </c>
      <c r="O809" t="s">
        <v>110</v>
      </c>
      <c r="P809">
        <v>10343</v>
      </c>
      <c r="Q809" t="s">
        <v>801</v>
      </c>
      <c r="R809">
        <v>20425</v>
      </c>
      <c r="S809" t="s">
        <v>802</v>
      </c>
      <c r="T809" t="s">
        <v>803</v>
      </c>
      <c r="U809">
        <v>1</v>
      </c>
      <c r="V809" t="s">
        <v>804</v>
      </c>
      <c r="W809" t="s">
        <v>805</v>
      </c>
      <c r="X809" t="s">
        <v>806</v>
      </c>
      <c r="Y809">
        <v>140766</v>
      </c>
      <c r="Z809" t="s">
        <v>143</v>
      </c>
      <c r="AA809" t="s">
        <v>54</v>
      </c>
      <c r="AB809" t="s">
        <v>562</v>
      </c>
      <c r="AC809" t="s">
        <v>58</v>
      </c>
      <c r="AD809" t="s">
        <v>855</v>
      </c>
      <c r="AE809" s="4">
        <v>0.86</v>
      </c>
      <c r="AF809" t="s">
        <v>56</v>
      </c>
      <c r="AJ809">
        <v>0</v>
      </c>
    </row>
    <row r="810" spans="1:36" x14ac:dyDescent="0.2">
      <c r="A810">
        <v>5598</v>
      </c>
      <c r="B810" t="s">
        <v>1023</v>
      </c>
      <c r="C810" t="s">
        <v>1024</v>
      </c>
      <c r="D810" t="s">
        <v>39</v>
      </c>
      <c r="E810">
        <v>62933</v>
      </c>
      <c r="F810" t="s">
        <v>1108</v>
      </c>
      <c r="G810">
        <v>219151</v>
      </c>
      <c r="H810" t="s">
        <v>153</v>
      </c>
      <c r="I810" t="s">
        <v>54</v>
      </c>
      <c r="J810" t="s">
        <v>1109</v>
      </c>
      <c r="K810" t="s">
        <v>1110</v>
      </c>
      <c r="L810" t="s">
        <v>1111</v>
      </c>
      <c r="M810" t="s">
        <v>255</v>
      </c>
      <c r="N810" t="s">
        <v>46</v>
      </c>
      <c r="O810" t="s">
        <v>110</v>
      </c>
      <c r="P810">
        <v>10343</v>
      </c>
      <c r="Q810" t="s">
        <v>801</v>
      </c>
      <c r="R810">
        <v>20425</v>
      </c>
      <c r="S810" t="s">
        <v>802</v>
      </c>
      <c r="T810" t="s">
        <v>803</v>
      </c>
      <c r="U810">
        <v>1</v>
      </c>
      <c r="V810" t="s">
        <v>804</v>
      </c>
      <c r="W810" t="s">
        <v>805</v>
      </c>
      <c r="X810" t="s">
        <v>806</v>
      </c>
      <c r="Y810">
        <v>212903</v>
      </c>
      <c r="Z810" t="s">
        <v>1018</v>
      </c>
      <c r="AB810" t="s">
        <v>291</v>
      </c>
      <c r="AC810" t="s">
        <v>58</v>
      </c>
      <c r="AD810" t="s">
        <v>855</v>
      </c>
      <c r="AE810" s="4">
        <v>2.177</v>
      </c>
      <c r="AF810" t="s">
        <v>58</v>
      </c>
      <c r="AH810" t="s">
        <v>221</v>
      </c>
      <c r="AI810" t="s">
        <v>221</v>
      </c>
      <c r="AJ810">
        <v>0</v>
      </c>
    </row>
    <row r="811" spans="1:36" x14ac:dyDescent="0.2">
      <c r="A811">
        <v>5598</v>
      </c>
      <c r="B811" t="s">
        <v>1023</v>
      </c>
      <c r="C811" t="s">
        <v>1024</v>
      </c>
      <c r="D811" t="s">
        <v>39</v>
      </c>
      <c r="E811">
        <v>62933</v>
      </c>
      <c r="F811" t="s">
        <v>1108</v>
      </c>
      <c r="G811">
        <v>219151</v>
      </c>
      <c r="H811" t="s">
        <v>153</v>
      </c>
      <c r="I811" t="s">
        <v>54</v>
      </c>
      <c r="J811" t="s">
        <v>1109</v>
      </c>
      <c r="K811" t="s">
        <v>1110</v>
      </c>
      <c r="L811" t="s">
        <v>1111</v>
      </c>
      <c r="M811" t="s">
        <v>255</v>
      </c>
      <c r="N811" t="s">
        <v>46</v>
      </c>
      <c r="O811" t="s">
        <v>110</v>
      </c>
      <c r="P811">
        <v>10343</v>
      </c>
      <c r="Q811" t="s">
        <v>801</v>
      </c>
      <c r="R811">
        <v>20425</v>
      </c>
      <c r="S811" t="s">
        <v>802</v>
      </c>
      <c r="T811" t="s">
        <v>803</v>
      </c>
      <c r="U811">
        <v>1</v>
      </c>
      <c r="V811" t="s">
        <v>804</v>
      </c>
      <c r="W811" t="s">
        <v>805</v>
      </c>
      <c r="X811" t="s">
        <v>806</v>
      </c>
      <c r="Y811">
        <v>271252</v>
      </c>
      <c r="Z811" t="s">
        <v>814</v>
      </c>
      <c r="AB811" t="s">
        <v>211</v>
      </c>
      <c r="AC811" t="s">
        <v>58</v>
      </c>
      <c r="AD811" t="s">
        <v>855</v>
      </c>
      <c r="AE811" s="4">
        <v>1.2649999999999999</v>
      </c>
      <c r="AF811" t="s">
        <v>56</v>
      </c>
      <c r="AH811" t="s">
        <v>221</v>
      </c>
      <c r="AI811" t="s">
        <v>221</v>
      </c>
      <c r="AJ811">
        <v>0</v>
      </c>
    </row>
    <row r="812" spans="1:36" x14ac:dyDescent="0.2">
      <c r="A812">
        <v>5598</v>
      </c>
      <c r="B812" t="s">
        <v>1023</v>
      </c>
      <c r="C812" t="s">
        <v>1024</v>
      </c>
      <c r="D812" t="s">
        <v>39</v>
      </c>
      <c r="E812">
        <v>62933</v>
      </c>
      <c r="F812" t="s">
        <v>1108</v>
      </c>
      <c r="G812">
        <v>219151</v>
      </c>
      <c r="H812" t="s">
        <v>153</v>
      </c>
      <c r="I812" t="s">
        <v>54</v>
      </c>
      <c r="J812" t="s">
        <v>1109</v>
      </c>
      <c r="K812" t="s">
        <v>1110</v>
      </c>
      <c r="L812" t="s">
        <v>1111</v>
      </c>
      <c r="M812" t="s">
        <v>255</v>
      </c>
      <c r="N812" t="s">
        <v>46</v>
      </c>
      <c r="O812" t="s">
        <v>110</v>
      </c>
      <c r="P812">
        <v>10343</v>
      </c>
      <c r="Q812" t="s">
        <v>801</v>
      </c>
      <c r="R812">
        <v>20425</v>
      </c>
      <c r="S812" t="s">
        <v>802</v>
      </c>
      <c r="T812" t="s">
        <v>803</v>
      </c>
      <c r="U812">
        <v>1</v>
      </c>
      <c r="V812" t="s">
        <v>804</v>
      </c>
      <c r="W812" t="s">
        <v>805</v>
      </c>
      <c r="X812" t="s">
        <v>806</v>
      </c>
      <c r="Y812">
        <v>271253</v>
      </c>
      <c r="Z812" t="s">
        <v>601</v>
      </c>
      <c r="AA812" t="s">
        <v>137</v>
      </c>
      <c r="AB812" t="s">
        <v>1022</v>
      </c>
      <c r="AC812" t="s">
        <v>58</v>
      </c>
      <c r="AD812" t="s">
        <v>855</v>
      </c>
      <c r="AE812" s="4">
        <v>1.1910000000000001</v>
      </c>
      <c r="AF812" t="s">
        <v>56</v>
      </c>
      <c r="AH812" t="s">
        <v>221</v>
      </c>
      <c r="AI812" t="s">
        <v>221</v>
      </c>
      <c r="AJ812">
        <v>0</v>
      </c>
    </row>
    <row r="813" spans="1:36" x14ac:dyDescent="0.2">
      <c r="A813">
        <v>5598</v>
      </c>
      <c r="B813" t="s">
        <v>1023</v>
      </c>
      <c r="C813" t="s">
        <v>1024</v>
      </c>
      <c r="D813" t="s">
        <v>39</v>
      </c>
      <c r="E813">
        <v>62933</v>
      </c>
      <c r="F813" t="s">
        <v>1108</v>
      </c>
      <c r="G813">
        <v>219151</v>
      </c>
      <c r="H813" t="s">
        <v>153</v>
      </c>
      <c r="I813" t="s">
        <v>54</v>
      </c>
      <c r="J813" t="s">
        <v>1109</v>
      </c>
      <c r="K813" t="s">
        <v>1110</v>
      </c>
      <c r="L813" t="s">
        <v>1111</v>
      </c>
      <c r="M813" t="s">
        <v>255</v>
      </c>
      <c r="N813" t="s">
        <v>46</v>
      </c>
      <c r="O813" t="s">
        <v>110</v>
      </c>
      <c r="P813">
        <v>10343</v>
      </c>
      <c r="Q813" t="s">
        <v>801</v>
      </c>
      <c r="R813">
        <v>20425</v>
      </c>
      <c r="S813" t="s">
        <v>802</v>
      </c>
      <c r="T813" t="s">
        <v>803</v>
      </c>
      <c r="U813">
        <v>1</v>
      </c>
      <c r="V813" t="s">
        <v>804</v>
      </c>
      <c r="W813" t="s">
        <v>805</v>
      </c>
      <c r="X813" t="s">
        <v>806</v>
      </c>
      <c r="Y813">
        <v>213985</v>
      </c>
      <c r="Z813" t="s">
        <v>812</v>
      </c>
      <c r="AB813" t="s">
        <v>813</v>
      </c>
      <c r="AC813" t="s">
        <v>56</v>
      </c>
      <c r="AD813" t="s">
        <v>855</v>
      </c>
      <c r="AE813" s="4">
        <v>1.119</v>
      </c>
      <c r="AF813" t="s">
        <v>56</v>
      </c>
      <c r="AH813" t="s">
        <v>221</v>
      </c>
      <c r="AI813" t="s">
        <v>221</v>
      </c>
      <c r="AJ813">
        <v>0</v>
      </c>
    </row>
    <row r="814" spans="1:36" x14ac:dyDescent="0.2">
      <c r="A814">
        <v>5598</v>
      </c>
      <c r="B814" t="s">
        <v>1023</v>
      </c>
      <c r="C814" t="s">
        <v>1024</v>
      </c>
      <c r="D814" t="s">
        <v>39</v>
      </c>
      <c r="E814">
        <v>62933</v>
      </c>
      <c r="F814" t="s">
        <v>1108</v>
      </c>
      <c r="G814">
        <v>219151</v>
      </c>
      <c r="H814" t="s">
        <v>153</v>
      </c>
      <c r="I814" t="s">
        <v>54</v>
      </c>
      <c r="J814" t="s">
        <v>1109</v>
      </c>
      <c r="K814" t="s">
        <v>1110</v>
      </c>
      <c r="L814" t="s">
        <v>1111</v>
      </c>
      <c r="M814" t="s">
        <v>255</v>
      </c>
      <c r="N814" t="s">
        <v>46</v>
      </c>
      <c r="O814" t="s">
        <v>110</v>
      </c>
      <c r="P814">
        <v>10343</v>
      </c>
      <c r="Q814" t="s">
        <v>801</v>
      </c>
      <c r="R814">
        <v>20425</v>
      </c>
      <c r="S814" t="s">
        <v>802</v>
      </c>
      <c r="T814" t="s">
        <v>803</v>
      </c>
      <c r="U814">
        <v>1</v>
      </c>
      <c r="V814" t="s">
        <v>804</v>
      </c>
      <c r="W814" t="s">
        <v>805</v>
      </c>
      <c r="X814" t="s">
        <v>806</v>
      </c>
      <c r="Y814">
        <v>219151</v>
      </c>
      <c r="Z814" t="s">
        <v>153</v>
      </c>
      <c r="AA814" t="s">
        <v>54</v>
      </c>
      <c r="AB814" t="s">
        <v>1109</v>
      </c>
      <c r="AC814" t="s">
        <v>56</v>
      </c>
      <c r="AD814" t="s">
        <v>855</v>
      </c>
      <c r="AE814" s="4">
        <v>1.044</v>
      </c>
      <c r="AF814" t="s">
        <v>56</v>
      </c>
      <c r="AH814" t="s">
        <v>221</v>
      </c>
      <c r="AI814" t="s">
        <v>221</v>
      </c>
      <c r="AJ814">
        <v>0</v>
      </c>
    </row>
    <row r="815" spans="1:36" x14ac:dyDescent="0.2">
      <c r="A815">
        <v>5598</v>
      </c>
      <c r="B815" t="s">
        <v>1023</v>
      </c>
      <c r="C815" t="s">
        <v>1024</v>
      </c>
      <c r="D815" t="s">
        <v>39</v>
      </c>
      <c r="E815">
        <v>62933</v>
      </c>
      <c r="F815" t="s">
        <v>1108</v>
      </c>
      <c r="G815">
        <v>219151</v>
      </c>
      <c r="H815" t="s">
        <v>153</v>
      </c>
      <c r="I815" t="s">
        <v>54</v>
      </c>
      <c r="J815" t="s">
        <v>1109</v>
      </c>
      <c r="K815" t="s">
        <v>1110</v>
      </c>
      <c r="L815" t="s">
        <v>1111</v>
      </c>
      <c r="M815" t="s">
        <v>255</v>
      </c>
      <c r="N815" t="s">
        <v>46</v>
      </c>
      <c r="O815" t="s">
        <v>110</v>
      </c>
      <c r="P815">
        <v>10343</v>
      </c>
      <c r="Q815" t="s">
        <v>801</v>
      </c>
      <c r="R815">
        <v>20425</v>
      </c>
      <c r="S815" t="s">
        <v>802</v>
      </c>
      <c r="T815" t="s">
        <v>803</v>
      </c>
      <c r="U815">
        <v>1</v>
      </c>
      <c r="V815" t="s">
        <v>804</v>
      </c>
      <c r="W815" t="s">
        <v>805</v>
      </c>
      <c r="X815" t="s">
        <v>806</v>
      </c>
      <c r="Y815">
        <v>209833</v>
      </c>
      <c r="Z815" t="s">
        <v>400</v>
      </c>
      <c r="AB815" t="s">
        <v>818</v>
      </c>
      <c r="AC815" t="s">
        <v>56</v>
      </c>
      <c r="AD815" t="s">
        <v>855</v>
      </c>
      <c r="AE815" s="4">
        <v>1.006</v>
      </c>
      <c r="AF815" t="s">
        <v>56</v>
      </c>
      <c r="AH815" t="s">
        <v>221</v>
      </c>
      <c r="AI815" t="s">
        <v>221</v>
      </c>
      <c r="AJ815">
        <v>0</v>
      </c>
    </row>
    <row r="816" spans="1:36" x14ac:dyDescent="0.2">
      <c r="A816">
        <v>5598</v>
      </c>
      <c r="B816" t="s">
        <v>1023</v>
      </c>
      <c r="C816" t="s">
        <v>1024</v>
      </c>
      <c r="D816" t="s">
        <v>39</v>
      </c>
      <c r="E816">
        <v>62933</v>
      </c>
      <c r="F816" t="s">
        <v>1108</v>
      </c>
      <c r="G816">
        <v>219151</v>
      </c>
      <c r="H816" t="s">
        <v>153</v>
      </c>
      <c r="I816" t="s">
        <v>54</v>
      </c>
      <c r="J816" t="s">
        <v>1109</v>
      </c>
      <c r="K816" t="s">
        <v>1110</v>
      </c>
      <c r="L816" t="s">
        <v>1111</v>
      </c>
      <c r="M816" t="s">
        <v>255</v>
      </c>
      <c r="N816" t="s">
        <v>46</v>
      </c>
      <c r="O816" t="s">
        <v>110</v>
      </c>
      <c r="P816">
        <v>10343</v>
      </c>
      <c r="Q816" t="s">
        <v>801</v>
      </c>
      <c r="R816">
        <v>20425</v>
      </c>
      <c r="S816" t="s">
        <v>802</v>
      </c>
      <c r="T816" t="s">
        <v>803</v>
      </c>
      <c r="U816">
        <v>1</v>
      </c>
      <c r="V816" t="s">
        <v>804</v>
      </c>
      <c r="W816" t="s">
        <v>805</v>
      </c>
      <c r="X816" t="s">
        <v>806</v>
      </c>
      <c r="Y816">
        <v>151973</v>
      </c>
      <c r="Z816" t="s">
        <v>143</v>
      </c>
      <c r="AB816" t="s">
        <v>1105</v>
      </c>
      <c r="AC816" t="s">
        <v>58</v>
      </c>
      <c r="AD816" t="s">
        <v>855</v>
      </c>
      <c r="AE816" s="4">
        <v>0.89100000000000001</v>
      </c>
      <c r="AF816" t="s">
        <v>56</v>
      </c>
      <c r="AH816" t="s">
        <v>221</v>
      </c>
      <c r="AI816" t="s">
        <v>221</v>
      </c>
      <c r="AJ816">
        <v>0</v>
      </c>
    </row>
    <row r="817" spans="1:36" x14ac:dyDescent="0.2">
      <c r="A817">
        <v>5598</v>
      </c>
      <c r="B817" t="s">
        <v>1023</v>
      </c>
      <c r="C817" t="s">
        <v>1024</v>
      </c>
      <c r="D817" t="s">
        <v>39</v>
      </c>
      <c r="E817">
        <v>62933</v>
      </c>
      <c r="F817" t="s">
        <v>1108</v>
      </c>
      <c r="G817">
        <v>219151</v>
      </c>
      <c r="H817" t="s">
        <v>153</v>
      </c>
      <c r="I817" t="s">
        <v>54</v>
      </c>
      <c r="J817" t="s">
        <v>1109</v>
      </c>
      <c r="K817" t="s">
        <v>1110</v>
      </c>
      <c r="L817" t="s">
        <v>1111</v>
      </c>
      <c r="M817" t="s">
        <v>255</v>
      </c>
      <c r="N817" t="s">
        <v>46</v>
      </c>
      <c r="O817" t="s">
        <v>110</v>
      </c>
      <c r="P817">
        <v>10343</v>
      </c>
      <c r="Q817" t="s">
        <v>801</v>
      </c>
      <c r="R817">
        <v>20425</v>
      </c>
      <c r="S817" t="s">
        <v>802</v>
      </c>
      <c r="T817" t="s">
        <v>803</v>
      </c>
      <c r="U817">
        <v>1</v>
      </c>
      <c r="V817" t="s">
        <v>804</v>
      </c>
      <c r="W817" t="s">
        <v>805</v>
      </c>
      <c r="X817" t="s">
        <v>806</v>
      </c>
      <c r="Y817">
        <v>140766</v>
      </c>
      <c r="Z817" t="s">
        <v>143</v>
      </c>
      <c r="AA817" t="s">
        <v>54</v>
      </c>
      <c r="AB817" t="s">
        <v>562</v>
      </c>
      <c r="AC817" t="s">
        <v>56</v>
      </c>
      <c r="AD817" t="s">
        <v>855</v>
      </c>
      <c r="AE817" s="4">
        <v>0.86</v>
      </c>
      <c r="AF817" t="s">
        <v>56</v>
      </c>
      <c r="AH817" t="s">
        <v>221</v>
      </c>
      <c r="AI817" t="s">
        <v>221</v>
      </c>
      <c r="AJ817">
        <v>0</v>
      </c>
    </row>
    <row r="818" spans="1:36" x14ac:dyDescent="0.2">
      <c r="A818">
        <v>5595</v>
      </c>
      <c r="B818" t="s">
        <v>757</v>
      </c>
      <c r="C818" t="s">
        <v>758</v>
      </c>
      <c r="D818" t="s">
        <v>39</v>
      </c>
      <c r="E818">
        <v>63028</v>
      </c>
      <c r="F818" t="s">
        <v>798</v>
      </c>
      <c r="G818">
        <v>140766</v>
      </c>
      <c r="H818" t="s">
        <v>143</v>
      </c>
      <c r="I818" t="s">
        <v>54</v>
      </c>
      <c r="J818" t="s">
        <v>562</v>
      </c>
      <c r="K818" t="s">
        <v>799</v>
      </c>
      <c r="L818" t="s">
        <v>800</v>
      </c>
      <c r="M818" t="s">
        <v>82</v>
      </c>
      <c r="N818" t="s">
        <v>46</v>
      </c>
      <c r="O818" t="s">
        <v>255</v>
      </c>
      <c r="P818">
        <v>10343</v>
      </c>
      <c r="Q818" t="s">
        <v>801</v>
      </c>
      <c r="R818">
        <v>20425</v>
      </c>
      <c r="S818" t="s">
        <v>802</v>
      </c>
      <c r="T818" t="s">
        <v>803</v>
      </c>
      <c r="U818">
        <v>1</v>
      </c>
      <c r="V818" t="s">
        <v>804</v>
      </c>
      <c r="W818" t="s">
        <v>805</v>
      </c>
      <c r="X818" t="s">
        <v>806</v>
      </c>
      <c r="Y818">
        <v>104909</v>
      </c>
      <c r="Z818" t="s">
        <v>807</v>
      </c>
      <c r="AB818" t="s">
        <v>485</v>
      </c>
      <c r="AC818" t="s">
        <v>58</v>
      </c>
      <c r="AD818" t="s">
        <v>762</v>
      </c>
      <c r="AE818" s="4">
        <v>6.8</v>
      </c>
      <c r="AF818" t="s">
        <v>58</v>
      </c>
      <c r="AJ818">
        <v>0</v>
      </c>
    </row>
    <row r="819" spans="1:36" x14ac:dyDescent="0.2">
      <c r="A819">
        <v>5595</v>
      </c>
      <c r="B819" t="s">
        <v>757</v>
      </c>
      <c r="C819" t="s">
        <v>758</v>
      </c>
      <c r="D819" t="s">
        <v>39</v>
      </c>
      <c r="E819">
        <v>63028</v>
      </c>
      <c r="F819" t="s">
        <v>798</v>
      </c>
      <c r="G819">
        <v>140766</v>
      </c>
      <c r="H819" t="s">
        <v>143</v>
      </c>
      <c r="I819" t="s">
        <v>54</v>
      </c>
      <c r="J819" t="s">
        <v>562</v>
      </c>
      <c r="K819" t="s">
        <v>799</v>
      </c>
      <c r="L819" t="s">
        <v>800</v>
      </c>
      <c r="M819" t="s">
        <v>82</v>
      </c>
      <c r="N819" t="s">
        <v>46</v>
      </c>
      <c r="O819" t="s">
        <v>255</v>
      </c>
      <c r="P819">
        <v>10343</v>
      </c>
      <c r="Q819" t="s">
        <v>801</v>
      </c>
      <c r="R819">
        <v>20425</v>
      </c>
      <c r="S819" t="s">
        <v>802</v>
      </c>
      <c r="T819" t="s">
        <v>803</v>
      </c>
      <c r="U819">
        <v>1</v>
      </c>
      <c r="V819" t="s">
        <v>804</v>
      </c>
      <c r="W819" t="s">
        <v>805</v>
      </c>
      <c r="X819" t="s">
        <v>806</v>
      </c>
      <c r="Y819">
        <v>106620</v>
      </c>
      <c r="Z819" t="s">
        <v>59</v>
      </c>
      <c r="AB819" t="s">
        <v>808</v>
      </c>
      <c r="AC819" t="s">
        <v>58</v>
      </c>
      <c r="AD819" t="s">
        <v>762</v>
      </c>
      <c r="AE819" s="4">
        <v>2.52</v>
      </c>
      <c r="AF819" t="s">
        <v>58</v>
      </c>
      <c r="AJ819">
        <v>0</v>
      </c>
    </row>
    <row r="820" spans="1:36" x14ac:dyDescent="0.2">
      <c r="A820">
        <v>5595</v>
      </c>
      <c r="B820" t="s">
        <v>757</v>
      </c>
      <c r="C820" t="s">
        <v>758</v>
      </c>
      <c r="D820" t="s">
        <v>39</v>
      </c>
      <c r="E820">
        <v>63028</v>
      </c>
      <c r="F820" t="s">
        <v>798</v>
      </c>
      <c r="G820">
        <v>140766</v>
      </c>
      <c r="H820" t="s">
        <v>143</v>
      </c>
      <c r="I820" t="s">
        <v>54</v>
      </c>
      <c r="J820" t="s">
        <v>562</v>
      </c>
      <c r="K820" t="s">
        <v>799</v>
      </c>
      <c r="L820" t="s">
        <v>800</v>
      </c>
      <c r="M820" t="s">
        <v>82</v>
      </c>
      <c r="N820" t="s">
        <v>46</v>
      </c>
      <c r="O820" t="s">
        <v>255</v>
      </c>
      <c r="P820">
        <v>10343</v>
      </c>
      <c r="Q820" t="s">
        <v>801</v>
      </c>
      <c r="R820">
        <v>20425</v>
      </c>
      <c r="S820" t="s">
        <v>802</v>
      </c>
      <c r="T820" t="s">
        <v>803</v>
      </c>
      <c r="U820">
        <v>1</v>
      </c>
      <c r="V820" t="s">
        <v>804</v>
      </c>
      <c r="W820" t="s">
        <v>805</v>
      </c>
      <c r="X820" t="s">
        <v>806</v>
      </c>
      <c r="Y820">
        <v>246795</v>
      </c>
      <c r="Z820" t="s">
        <v>809</v>
      </c>
      <c r="AB820" t="s">
        <v>810</v>
      </c>
      <c r="AC820" t="s">
        <v>58</v>
      </c>
      <c r="AD820" t="s">
        <v>762</v>
      </c>
      <c r="AE820" s="4">
        <v>1.879</v>
      </c>
      <c r="AF820" t="s">
        <v>56</v>
      </c>
      <c r="AJ820">
        <v>0</v>
      </c>
    </row>
    <row r="821" spans="1:36" x14ac:dyDescent="0.2">
      <c r="A821">
        <v>5595</v>
      </c>
      <c r="B821" t="s">
        <v>757</v>
      </c>
      <c r="C821" t="s">
        <v>758</v>
      </c>
      <c r="D821" t="s">
        <v>39</v>
      </c>
      <c r="E821">
        <v>63028</v>
      </c>
      <c r="F821" t="s">
        <v>798</v>
      </c>
      <c r="G821">
        <v>140766</v>
      </c>
      <c r="H821" t="s">
        <v>143</v>
      </c>
      <c r="I821" t="s">
        <v>54</v>
      </c>
      <c r="J821" t="s">
        <v>562</v>
      </c>
      <c r="K821" t="s">
        <v>799</v>
      </c>
      <c r="L821" t="s">
        <v>800</v>
      </c>
      <c r="M821" t="s">
        <v>82</v>
      </c>
      <c r="N821" t="s">
        <v>46</v>
      </c>
      <c r="O821" t="s">
        <v>255</v>
      </c>
      <c r="P821">
        <v>10343</v>
      </c>
      <c r="Q821" t="s">
        <v>801</v>
      </c>
      <c r="R821">
        <v>20425</v>
      </c>
      <c r="S821" t="s">
        <v>802</v>
      </c>
      <c r="T821" t="s">
        <v>803</v>
      </c>
      <c r="U821">
        <v>1</v>
      </c>
      <c r="V821" t="s">
        <v>804</v>
      </c>
      <c r="W821" t="s">
        <v>805</v>
      </c>
      <c r="X821" t="s">
        <v>806</v>
      </c>
      <c r="Y821">
        <v>106447</v>
      </c>
      <c r="Z821" t="s">
        <v>117</v>
      </c>
      <c r="AA821" t="s">
        <v>150</v>
      </c>
      <c r="AB821" t="s">
        <v>811</v>
      </c>
      <c r="AC821" t="s">
        <v>56</v>
      </c>
      <c r="AD821" t="s">
        <v>762</v>
      </c>
      <c r="AE821" s="4">
        <v>1.2410000000000001</v>
      </c>
      <c r="AF821" t="s">
        <v>56</v>
      </c>
      <c r="AJ821">
        <v>0</v>
      </c>
    </row>
    <row r="822" spans="1:36" x14ac:dyDescent="0.2">
      <c r="A822">
        <v>5595</v>
      </c>
      <c r="B822" t="s">
        <v>757</v>
      </c>
      <c r="C822" t="s">
        <v>758</v>
      </c>
      <c r="D822" t="s">
        <v>39</v>
      </c>
      <c r="E822">
        <v>63028</v>
      </c>
      <c r="F822" t="s">
        <v>798</v>
      </c>
      <c r="G822">
        <v>140766</v>
      </c>
      <c r="H822" t="s">
        <v>143</v>
      </c>
      <c r="I822" t="s">
        <v>54</v>
      </c>
      <c r="J822" t="s">
        <v>562</v>
      </c>
      <c r="K822" t="s">
        <v>799</v>
      </c>
      <c r="L822" t="s">
        <v>800</v>
      </c>
      <c r="M822" t="s">
        <v>82</v>
      </c>
      <c r="N822" t="s">
        <v>46</v>
      </c>
      <c r="O822" t="s">
        <v>255</v>
      </c>
      <c r="P822">
        <v>10343</v>
      </c>
      <c r="Q822" t="s">
        <v>801</v>
      </c>
      <c r="R822">
        <v>20425</v>
      </c>
      <c r="S822" t="s">
        <v>802</v>
      </c>
      <c r="T822" t="s">
        <v>803</v>
      </c>
      <c r="U822">
        <v>1</v>
      </c>
      <c r="V822" t="s">
        <v>804</v>
      </c>
      <c r="W822" t="s">
        <v>805</v>
      </c>
      <c r="X822" t="s">
        <v>806</v>
      </c>
      <c r="Y822">
        <v>202668</v>
      </c>
      <c r="Z822" t="s">
        <v>148</v>
      </c>
      <c r="AA822" t="s">
        <v>166</v>
      </c>
      <c r="AB822" t="s">
        <v>167</v>
      </c>
      <c r="AC822" t="s">
        <v>56</v>
      </c>
      <c r="AD822" t="s">
        <v>762</v>
      </c>
      <c r="AE822" s="4">
        <v>1.151</v>
      </c>
      <c r="AF822" t="s">
        <v>56</v>
      </c>
      <c r="AJ822">
        <v>0</v>
      </c>
    </row>
    <row r="823" spans="1:36" x14ac:dyDescent="0.2">
      <c r="A823">
        <v>5595</v>
      </c>
      <c r="B823" t="s">
        <v>757</v>
      </c>
      <c r="C823" t="s">
        <v>758</v>
      </c>
      <c r="D823" t="s">
        <v>39</v>
      </c>
      <c r="E823">
        <v>63028</v>
      </c>
      <c r="F823" t="s">
        <v>798</v>
      </c>
      <c r="G823">
        <v>140766</v>
      </c>
      <c r="H823" t="s">
        <v>143</v>
      </c>
      <c r="I823" t="s">
        <v>54</v>
      </c>
      <c r="J823" t="s">
        <v>562</v>
      </c>
      <c r="K823" t="s">
        <v>799</v>
      </c>
      <c r="L823" t="s">
        <v>800</v>
      </c>
      <c r="M823" t="s">
        <v>82</v>
      </c>
      <c r="N823" t="s">
        <v>46</v>
      </c>
      <c r="O823" t="s">
        <v>255</v>
      </c>
      <c r="P823">
        <v>10343</v>
      </c>
      <c r="Q823" t="s">
        <v>801</v>
      </c>
      <c r="R823">
        <v>20425</v>
      </c>
      <c r="S823" t="s">
        <v>802</v>
      </c>
      <c r="T823" t="s">
        <v>803</v>
      </c>
      <c r="U823">
        <v>1</v>
      </c>
      <c r="V823" t="s">
        <v>804</v>
      </c>
      <c r="W823" t="s">
        <v>805</v>
      </c>
      <c r="X823" t="s">
        <v>806</v>
      </c>
      <c r="Y823">
        <v>134819</v>
      </c>
      <c r="Z823" t="s">
        <v>389</v>
      </c>
      <c r="AA823" t="s">
        <v>66</v>
      </c>
      <c r="AB823" t="s">
        <v>523</v>
      </c>
      <c r="AC823" t="s">
        <v>58</v>
      </c>
      <c r="AD823" t="s">
        <v>762</v>
      </c>
      <c r="AE823" s="4">
        <v>0.89900000000000002</v>
      </c>
      <c r="AF823" t="s">
        <v>56</v>
      </c>
      <c r="AJ823">
        <v>0</v>
      </c>
    </row>
    <row r="824" spans="1:36" x14ac:dyDescent="0.2">
      <c r="A824">
        <v>5595</v>
      </c>
      <c r="B824" t="s">
        <v>757</v>
      </c>
      <c r="C824" t="s">
        <v>758</v>
      </c>
      <c r="D824" t="s">
        <v>39</v>
      </c>
      <c r="E824">
        <v>63028</v>
      </c>
      <c r="F824" t="s">
        <v>798</v>
      </c>
      <c r="G824">
        <v>140766</v>
      </c>
      <c r="H824" t="s">
        <v>143</v>
      </c>
      <c r="I824" t="s">
        <v>54</v>
      </c>
      <c r="J824" t="s">
        <v>562</v>
      </c>
      <c r="K824" t="s">
        <v>799</v>
      </c>
      <c r="L824" t="s">
        <v>800</v>
      </c>
      <c r="M824" t="s">
        <v>82</v>
      </c>
      <c r="N824" t="s">
        <v>46</v>
      </c>
      <c r="O824" t="s">
        <v>255</v>
      </c>
      <c r="P824">
        <v>10343</v>
      </c>
      <c r="Q824" t="s">
        <v>801</v>
      </c>
      <c r="R824">
        <v>20425</v>
      </c>
      <c r="S824" t="s">
        <v>802</v>
      </c>
      <c r="T824" t="s">
        <v>803</v>
      </c>
      <c r="U824">
        <v>1</v>
      </c>
      <c r="V824" t="s">
        <v>804</v>
      </c>
      <c r="W824" t="s">
        <v>805</v>
      </c>
      <c r="X824" t="s">
        <v>806</v>
      </c>
      <c r="Y824">
        <v>140766</v>
      </c>
      <c r="Z824" t="s">
        <v>143</v>
      </c>
      <c r="AA824" t="s">
        <v>54</v>
      </c>
      <c r="AB824" t="s">
        <v>562</v>
      </c>
      <c r="AC824" t="s">
        <v>56</v>
      </c>
      <c r="AD824" t="s">
        <v>762</v>
      </c>
      <c r="AE824" s="4">
        <v>0.65700000000000003</v>
      </c>
      <c r="AF824" t="s">
        <v>56</v>
      </c>
      <c r="AJ824">
        <v>0</v>
      </c>
    </row>
    <row r="825" spans="1:36" x14ac:dyDescent="0.2">
      <c r="A825">
        <v>5595</v>
      </c>
      <c r="B825" t="s">
        <v>757</v>
      </c>
      <c r="C825" t="s">
        <v>758</v>
      </c>
      <c r="D825" t="s">
        <v>39</v>
      </c>
      <c r="E825">
        <v>63028</v>
      </c>
      <c r="F825" t="s">
        <v>798</v>
      </c>
      <c r="G825">
        <v>140766</v>
      </c>
      <c r="H825" t="s">
        <v>143</v>
      </c>
      <c r="I825" t="s">
        <v>54</v>
      </c>
      <c r="J825" t="s">
        <v>562</v>
      </c>
      <c r="K825" t="s">
        <v>799</v>
      </c>
      <c r="L825" t="s">
        <v>800</v>
      </c>
      <c r="M825" t="s">
        <v>82</v>
      </c>
      <c r="N825" t="s">
        <v>46</v>
      </c>
      <c r="O825" t="s">
        <v>255</v>
      </c>
      <c r="P825">
        <v>10343</v>
      </c>
      <c r="Q825" t="s">
        <v>801</v>
      </c>
      <c r="R825">
        <v>20425</v>
      </c>
      <c r="S825" t="s">
        <v>802</v>
      </c>
      <c r="T825" t="s">
        <v>803</v>
      </c>
      <c r="U825">
        <v>1</v>
      </c>
      <c r="V825" t="s">
        <v>804</v>
      </c>
      <c r="W825" t="s">
        <v>805</v>
      </c>
      <c r="X825" t="s">
        <v>806</v>
      </c>
      <c r="Y825">
        <v>213985</v>
      </c>
      <c r="Z825" t="s">
        <v>812</v>
      </c>
      <c r="AB825" t="s">
        <v>813</v>
      </c>
      <c r="AC825" t="s">
        <v>56</v>
      </c>
      <c r="AD825" t="s">
        <v>762</v>
      </c>
      <c r="AE825" s="4">
        <v>0.75</v>
      </c>
      <c r="AF825" t="s">
        <v>58</v>
      </c>
      <c r="AJ825">
        <v>0</v>
      </c>
    </row>
    <row r="826" spans="1:36" x14ac:dyDescent="0.2">
      <c r="A826">
        <v>5595</v>
      </c>
      <c r="B826" t="s">
        <v>757</v>
      </c>
      <c r="C826" t="s">
        <v>758</v>
      </c>
      <c r="D826" t="s">
        <v>39</v>
      </c>
      <c r="E826">
        <v>63028</v>
      </c>
      <c r="F826" t="s">
        <v>798</v>
      </c>
      <c r="G826">
        <v>140766</v>
      </c>
      <c r="H826" t="s">
        <v>143</v>
      </c>
      <c r="I826" t="s">
        <v>54</v>
      </c>
      <c r="J826" t="s">
        <v>562</v>
      </c>
      <c r="K826" t="s">
        <v>799</v>
      </c>
      <c r="L826" t="s">
        <v>800</v>
      </c>
      <c r="M826" t="s">
        <v>82</v>
      </c>
      <c r="N826" t="s">
        <v>46</v>
      </c>
      <c r="O826" t="s">
        <v>255</v>
      </c>
      <c r="P826">
        <v>10343</v>
      </c>
      <c r="Q826" t="s">
        <v>801</v>
      </c>
      <c r="R826">
        <v>20425</v>
      </c>
      <c r="S826" t="s">
        <v>802</v>
      </c>
      <c r="T826" t="s">
        <v>803</v>
      </c>
      <c r="U826">
        <v>1</v>
      </c>
      <c r="V826" t="s">
        <v>804</v>
      </c>
      <c r="W826" t="s">
        <v>805</v>
      </c>
      <c r="X826" t="s">
        <v>806</v>
      </c>
      <c r="Y826">
        <v>271252</v>
      </c>
      <c r="Z826" t="s">
        <v>814</v>
      </c>
      <c r="AB826" t="s">
        <v>211</v>
      </c>
      <c r="AC826" t="s">
        <v>56</v>
      </c>
      <c r="AD826" t="s">
        <v>762</v>
      </c>
      <c r="AE826" s="4">
        <v>0.82499999999999996</v>
      </c>
      <c r="AF826" t="s">
        <v>58</v>
      </c>
      <c r="AJ826">
        <v>0</v>
      </c>
    </row>
    <row r="827" spans="1:36" x14ac:dyDescent="0.2">
      <c r="A827">
        <v>5595</v>
      </c>
      <c r="B827" t="s">
        <v>757</v>
      </c>
      <c r="C827" t="s">
        <v>758</v>
      </c>
      <c r="D827" t="s">
        <v>39</v>
      </c>
      <c r="E827">
        <v>63029</v>
      </c>
      <c r="F827" t="s">
        <v>815</v>
      </c>
      <c r="G827">
        <v>205929</v>
      </c>
      <c r="H827" t="s">
        <v>207</v>
      </c>
      <c r="J827" t="s">
        <v>535</v>
      </c>
      <c r="K827" t="s">
        <v>816</v>
      </c>
      <c r="L827" t="s">
        <v>817</v>
      </c>
      <c r="M827" t="s">
        <v>45</v>
      </c>
      <c r="N827" t="s">
        <v>46</v>
      </c>
      <c r="O827" t="s">
        <v>255</v>
      </c>
      <c r="P827">
        <v>10343</v>
      </c>
      <c r="Q827" t="s">
        <v>801</v>
      </c>
      <c r="R827">
        <v>20425</v>
      </c>
      <c r="S827" t="s">
        <v>802</v>
      </c>
      <c r="T827" t="s">
        <v>803</v>
      </c>
      <c r="U827">
        <v>1</v>
      </c>
      <c r="V827" t="s">
        <v>804</v>
      </c>
      <c r="W827" t="s">
        <v>805</v>
      </c>
      <c r="X827" t="s">
        <v>806</v>
      </c>
      <c r="Y827">
        <v>104909</v>
      </c>
      <c r="Z827" t="s">
        <v>807</v>
      </c>
      <c r="AB827" t="s">
        <v>485</v>
      </c>
      <c r="AC827" t="s">
        <v>58</v>
      </c>
      <c r="AD827" t="s">
        <v>762</v>
      </c>
      <c r="AE827" s="4">
        <v>6.8</v>
      </c>
      <c r="AF827" t="s">
        <v>58</v>
      </c>
      <c r="AH827" t="s">
        <v>221</v>
      </c>
      <c r="AI827" t="s">
        <v>221</v>
      </c>
      <c r="AJ827">
        <v>0</v>
      </c>
    </row>
    <row r="828" spans="1:36" x14ac:dyDescent="0.2">
      <c r="A828">
        <v>5595</v>
      </c>
      <c r="B828" t="s">
        <v>757</v>
      </c>
      <c r="C828" t="s">
        <v>758</v>
      </c>
      <c r="D828" t="s">
        <v>39</v>
      </c>
      <c r="E828">
        <v>63029</v>
      </c>
      <c r="F828" t="s">
        <v>815</v>
      </c>
      <c r="G828">
        <v>205929</v>
      </c>
      <c r="H828" t="s">
        <v>207</v>
      </c>
      <c r="J828" t="s">
        <v>535</v>
      </c>
      <c r="K828" t="s">
        <v>816</v>
      </c>
      <c r="L828" t="s">
        <v>817</v>
      </c>
      <c r="M828" t="s">
        <v>45</v>
      </c>
      <c r="N828" t="s">
        <v>46</v>
      </c>
      <c r="O828" t="s">
        <v>255</v>
      </c>
      <c r="P828">
        <v>10343</v>
      </c>
      <c r="Q828" t="s">
        <v>801</v>
      </c>
      <c r="R828">
        <v>20425</v>
      </c>
      <c r="S828" t="s">
        <v>802</v>
      </c>
      <c r="T828" t="s">
        <v>803</v>
      </c>
      <c r="U828">
        <v>1</v>
      </c>
      <c r="V828" t="s">
        <v>804</v>
      </c>
      <c r="W828" t="s">
        <v>805</v>
      </c>
      <c r="X828" t="s">
        <v>806</v>
      </c>
      <c r="Y828">
        <v>106620</v>
      </c>
      <c r="Z828" t="s">
        <v>59</v>
      </c>
      <c r="AB828" t="s">
        <v>808</v>
      </c>
      <c r="AC828" t="s">
        <v>58</v>
      </c>
      <c r="AD828" t="s">
        <v>762</v>
      </c>
      <c r="AE828" s="4">
        <v>2.52</v>
      </c>
      <c r="AF828" t="s">
        <v>58</v>
      </c>
      <c r="AH828" t="s">
        <v>221</v>
      </c>
      <c r="AI828" t="s">
        <v>221</v>
      </c>
      <c r="AJ828">
        <v>0</v>
      </c>
    </row>
    <row r="829" spans="1:36" x14ac:dyDescent="0.2">
      <c r="A829">
        <v>5595</v>
      </c>
      <c r="B829" t="s">
        <v>757</v>
      </c>
      <c r="C829" t="s">
        <v>758</v>
      </c>
      <c r="D829" t="s">
        <v>39</v>
      </c>
      <c r="E829">
        <v>63029</v>
      </c>
      <c r="F829" t="s">
        <v>815</v>
      </c>
      <c r="G829">
        <v>205929</v>
      </c>
      <c r="H829" t="s">
        <v>207</v>
      </c>
      <c r="J829" t="s">
        <v>535</v>
      </c>
      <c r="K829" t="s">
        <v>816</v>
      </c>
      <c r="L829" t="s">
        <v>817</v>
      </c>
      <c r="M829" t="s">
        <v>45</v>
      </c>
      <c r="N829" t="s">
        <v>46</v>
      </c>
      <c r="O829" t="s">
        <v>255</v>
      </c>
      <c r="P829">
        <v>10343</v>
      </c>
      <c r="Q829" t="s">
        <v>801</v>
      </c>
      <c r="R829">
        <v>20425</v>
      </c>
      <c r="S829" t="s">
        <v>802</v>
      </c>
      <c r="T829" t="s">
        <v>803</v>
      </c>
      <c r="U829">
        <v>1</v>
      </c>
      <c r="V829" t="s">
        <v>804</v>
      </c>
      <c r="W829" t="s">
        <v>805</v>
      </c>
      <c r="X829" t="s">
        <v>806</v>
      </c>
      <c r="Y829">
        <v>246795</v>
      </c>
      <c r="Z829" t="s">
        <v>809</v>
      </c>
      <c r="AB829" t="s">
        <v>810</v>
      </c>
      <c r="AC829" t="s">
        <v>56</v>
      </c>
      <c r="AD829" t="s">
        <v>762</v>
      </c>
      <c r="AE829" s="4">
        <v>1.879</v>
      </c>
      <c r="AF829" t="s">
        <v>56</v>
      </c>
      <c r="AH829" t="s">
        <v>221</v>
      </c>
      <c r="AI829" t="s">
        <v>221</v>
      </c>
      <c r="AJ829">
        <v>0</v>
      </c>
    </row>
    <row r="830" spans="1:36" x14ac:dyDescent="0.2">
      <c r="A830">
        <v>5595</v>
      </c>
      <c r="B830" t="s">
        <v>757</v>
      </c>
      <c r="C830" t="s">
        <v>758</v>
      </c>
      <c r="D830" t="s">
        <v>39</v>
      </c>
      <c r="E830">
        <v>63029</v>
      </c>
      <c r="F830" t="s">
        <v>815</v>
      </c>
      <c r="G830">
        <v>205929</v>
      </c>
      <c r="H830" t="s">
        <v>207</v>
      </c>
      <c r="J830" t="s">
        <v>535</v>
      </c>
      <c r="K830" t="s">
        <v>816</v>
      </c>
      <c r="L830" t="s">
        <v>817</v>
      </c>
      <c r="M830" t="s">
        <v>45</v>
      </c>
      <c r="N830" t="s">
        <v>46</v>
      </c>
      <c r="O830" t="s">
        <v>255</v>
      </c>
      <c r="P830">
        <v>10343</v>
      </c>
      <c r="Q830" t="s">
        <v>801</v>
      </c>
      <c r="R830">
        <v>20425</v>
      </c>
      <c r="S830" t="s">
        <v>802</v>
      </c>
      <c r="T830" t="s">
        <v>803</v>
      </c>
      <c r="U830">
        <v>1</v>
      </c>
      <c r="V830" t="s">
        <v>804</v>
      </c>
      <c r="W830" t="s">
        <v>805</v>
      </c>
      <c r="X830" t="s">
        <v>806</v>
      </c>
      <c r="Y830">
        <v>205929</v>
      </c>
      <c r="Z830" t="s">
        <v>207</v>
      </c>
      <c r="AB830" t="s">
        <v>535</v>
      </c>
      <c r="AC830" t="s">
        <v>56</v>
      </c>
      <c r="AD830" t="s">
        <v>762</v>
      </c>
      <c r="AE830" s="4">
        <v>1.37</v>
      </c>
      <c r="AF830" t="s">
        <v>56</v>
      </c>
      <c r="AH830" t="s">
        <v>221</v>
      </c>
      <c r="AI830" t="s">
        <v>221</v>
      </c>
      <c r="AJ830">
        <v>0</v>
      </c>
    </row>
    <row r="831" spans="1:36" x14ac:dyDescent="0.2">
      <c r="A831">
        <v>5595</v>
      </c>
      <c r="B831" t="s">
        <v>757</v>
      </c>
      <c r="C831" t="s">
        <v>758</v>
      </c>
      <c r="D831" t="s">
        <v>39</v>
      </c>
      <c r="E831">
        <v>63029</v>
      </c>
      <c r="F831" t="s">
        <v>815</v>
      </c>
      <c r="G831">
        <v>205929</v>
      </c>
      <c r="H831" t="s">
        <v>207</v>
      </c>
      <c r="J831" t="s">
        <v>535</v>
      </c>
      <c r="K831" t="s">
        <v>816</v>
      </c>
      <c r="L831" t="s">
        <v>817</v>
      </c>
      <c r="M831" t="s">
        <v>45</v>
      </c>
      <c r="N831" t="s">
        <v>46</v>
      </c>
      <c r="O831" t="s">
        <v>255</v>
      </c>
      <c r="P831">
        <v>10343</v>
      </c>
      <c r="Q831" t="s">
        <v>801</v>
      </c>
      <c r="R831">
        <v>20425</v>
      </c>
      <c r="S831" t="s">
        <v>802</v>
      </c>
      <c r="T831" t="s">
        <v>803</v>
      </c>
      <c r="U831">
        <v>1</v>
      </c>
      <c r="V831" t="s">
        <v>804</v>
      </c>
      <c r="W831" t="s">
        <v>805</v>
      </c>
      <c r="X831" t="s">
        <v>806</v>
      </c>
      <c r="Y831">
        <v>134819</v>
      </c>
      <c r="Z831" t="s">
        <v>389</v>
      </c>
      <c r="AA831" t="s">
        <v>66</v>
      </c>
      <c r="AB831" t="s">
        <v>523</v>
      </c>
      <c r="AC831" t="s">
        <v>56</v>
      </c>
      <c r="AD831" t="s">
        <v>762</v>
      </c>
      <c r="AE831" s="4">
        <v>0.89900000000000002</v>
      </c>
      <c r="AF831" t="s">
        <v>56</v>
      </c>
      <c r="AH831" t="s">
        <v>221</v>
      </c>
      <c r="AI831" t="s">
        <v>221</v>
      </c>
      <c r="AJ831">
        <v>0</v>
      </c>
    </row>
    <row r="832" spans="1:36" x14ac:dyDescent="0.2">
      <c r="A832">
        <v>5595</v>
      </c>
      <c r="B832" t="s">
        <v>757</v>
      </c>
      <c r="C832" t="s">
        <v>758</v>
      </c>
      <c r="D832" t="s">
        <v>39</v>
      </c>
      <c r="E832">
        <v>63029</v>
      </c>
      <c r="F832" t="s">
        <v>815</v>
      </c>
      <c r="G832">
        <v>205929</v>
      </c>
      <c r="H832" t="s">
        <v>207</v>
      </c>
      <c r="J832" t="s">
        <v>535</v>
      </c>
      <c r="K832" t="s">
        <v>816</v>
      </c>
      <c r="L832" t="s">
        <v>817</v>
      </c>
      <c r="M832" t="s">
        <v>45</v>
      </c>
      <c r="N832" t="s">
        <v>46</v>
      </c>
      <c r="O832" t="s">
        <v>255</v>
      </c>
      <c r="P832">
        <v>10343</v>
      </c>
      <c r="Q832" t="s">
        <v>801</v>
      </c>
      <c r="R832">
        <v>20425</v>
      </c>
      <c r="S832" t="s">
        <v>802</v>
      </c>
      <c r="T832" t="s">
        <v>803</v>
      </c>
      <c r="U832">
        <v>1</v>
      </c>
      <c r="V832" t="s">
        <v>804</v>
      </c>
      <c r="W832" t="s">
        <v>805</v>
      </c>
      <c r="X832" t="s">
        <v>806</v>
      </c>
      <c r="Y832">
        <v>213985</v>
      </c>
      <c r="Z832" t="s">
        <v>812</v>
      </c>
      <c r="AB832" t="s">
        <v>813</v>
      </c>
      <c r="AC832" t="s">
        <v>58</v>
      </c>
      <c r="AD832" t="s">
        <v>762</v>
      </c>
      <c r="AE832" s="4">
        <v>0.75</v>
      </c>
      <c r="AF832" t="s">
        <v>58</v>
      </c>
      <c r="AH832" t="s">
        <v>221</v>
      </c>
      <c r="AI832" t="s">
        <v>221</v>
      </c>
      <c r="AJ832">
        <v>0</v>
      </c>
    </row>
    <row r="833" spans="1:36" x14ac:dyDescent="0.2">
      <c r="A833">
        <v>5595</v>
      </c>
      <c r="B833" t="s">
        <v>757</v>
      </c>
      <c r="C833" t="s">
        <v>758</v>
      </c>
      <c r="D833" t="s">
        <v>39</v>
      </c>
      <c r="E833">
        <v>63029</v>
      </c>
      <c r="F833" t="s">
        <v>815</v>
      </c>
      <c r="G833">
        <v>205929</v>
      </c>
      <c r="H833" t="s">
        <v>207</v>
      </c>
      <c r="J833" t="s">
        <v>535</v>
      </c>
      <c r="K833" t="s">
        <v>816</v>
      </c>
      <c r="L833" t="s">
        <v>817</v>
      </c>
      <c r="M833" t="s">
        <v>45</v>
      </c>
      <c r="N833" t="s">
        <v>46</v>
      </c>
      <c r="O833" t="s">
        <v>255</v>
      </c>
      <c r="P833">
        <v>10343</v>
      </c>
      <c r="Q833" t="s">
        <v>801</v>
      </c>
      <c r="R833">
        <v>20425</v>
      </c>
      <c r="S833" t="s">
        <v>802</v>
      </c>
      <c r="T833" t="s">
        <v>803</v>
      </c>
      <c r="U833">
        <v>1</v>
      </c>
      <c r="V833" t="s">
        <v>804</v>
      </c>
      <c r="W833" t="s">
        <v>805</v>
      </c>
      <c r="X833" t="s">
        <v>806</v>
      </c>
      <c r="Y833">
        <v>271252</v>
      </c>
      <c r="Z833" t="s">
        <v>814</v>
      </c>
      <c r="AB833" t="s">
        <v>211</v>
      </c>
      <c r="AC833" t="s">
        <v>58</v>
      </c>
      <c r="AD833" t="s">
        <v>762</v>
      </c>
      <c r="AE833" s="4">
        <v>0.82499999999999996</v>
      </c>
      <c r="AF833" t="s">
        <v>58</v>
      </c>
      <c r="AH833" t="s">
        <v>221</v>
      </c>
      <c r="AI833" t="s">
        <v>221</v>
      </c>
      <c r="AJ833">
        <v>0</v>
      </c>
    </row>
    <row r="834" spans="1:36" x14ac:dyDescent="0.2">
      <c r="A834">
        <v>5595</v>
      </c>
      <c r="B834" t="s">
        <v>757</v>
      </c>
      <c r="C834" t="s">
        <v>758</v>
      </c>
      <c r="D834" t="s">
        <v>39</v>
      </c>
      <c r="E834">
        <v>63029</v>
      </c>
      <c r="F834" t="s">
        <v>815</v>
      </c>
      <c r="G834">
        <v>205929</v>
      </c>
      <c r="H834" t="s">
        <v>207</v>
      </c>
      <c r="J834" t="s">
        <v>535</v>
      </c>
      <c r="K834" t="s">
        <v>816</v>
      </c>
      <c r="L834" t="s">
        <v>817</v>
      </c>
      <c r="M834" t="s">
        <v>45</v>
      </c>
      <c r="N834" t="s">
        <v>46</v>
      </c>
      <c r="O834" t="s">
        <v>255</v>
      </c>
      <c r="P834">
        <v>10343</v>
      </c>
      <c r="Q834" t="s">
        <v>801</v>
      </c>
      <c r="R834">
        <v>20425</v>
      </c>
      <c r="S834" t="s">
        <v>802</v>
      </c>
      <c r="T834" t="s">
        <v>803</v>
      </c>
      <c r="U834">
        <v>1</v>
      </c>
      <c r="V834" t="s">
        <v>804</v>
      </c>
      <c r="W834" t="s">
        <v>805</v>
      </c>
      <c r="X834" t="s">
        <v>806</v>
      </c>
      <c r="Y834">
        <v>209833</v>
      </c>
      <c r="Z834" t="s">
        <v>400</v>
      </c>
      <c r="AB834" t="s">
        <v>818</v>
      </c>
      <c r="AC834" t="s">
        <v>58</v>
      </c>
      <c r="AD834" t="s">
        <v>762</v>
      </c>
      <c r="AE834" s="4">
        <v>0.49</v>
      </c>
      <c r="AF834" t="s">
        <v>56</v>
      </c>
      <c r="AH834" t="s">
        <v>221</v>
      </c>
      <c r="AI834" t="s">
        <v>221</v>
      </c>
      <c r="AJ834">
        <v>0</v>
      </c>
    </row>
    <row r="835" spans="1:36" x14ac:dyDescent="0.2">
      <c r="A835">
        <v>5595</v>
      </c>
      <c r="B835" t="s">
        <v>757</v>
      </c>
      <c r="C835" t="s">
        <v>758</v>
      </c>
      <c r="D835" t="s">
        <v>39</v>
      </c>
      <c r="E835">
        <v>63030</v>
      </c>
      <c r="F835" t="s">
        <v>819</v>
      </c>
      <c r="G835">
        <v>209833</v>
      </c>
      <c r="H835" t="s">
        <v>400</v>
      </c>
      <c r="J835" t="s">
        <v>818</v>
      </c>
      <c r="K835" t="s">
        <v>820</v>
      </c>
      <c r="L835" t="s">
        <v>821</v>
      </c>
      <c r="M835" t="s">
        <v>45</v>
      </c>
      <c r="N835" t="s">
        <v>46</v>
      </c>
      <c r="O835" t="s">
        <v>255</v>
      </c>
      <c r="P835">
        <v>10343</v>
      </c>
      <c r="Q835" t="s">
        <v>801</v>
      </c>
      <c r="R835">
        <v>20425</v>
      </c>
      <c r="S835" t="s">
        <v>802</v>
      </c>
      <c r="T835" t="s">
        <v>803</v>
      </c>
      <c r="U835">
        <v>1</v>
      </c>
      <c r="V835" t="s">
        <v>804</v>
      </c>
      <c r="W835" t="s">
        <v>805</v>
      </c>
      <c r="X835" t="s">
        <v>806</v>
      </c>
      <c r="Y835">
        <v>104909</v>
      </c>
      <c r="Z835" t="s">
        <v>807</v>
      </c>
      <c r="AB835" t="s">
        <v>485</v>
      </c>
      <c r="AC835" t="s">
        <v>58</v>
      </c>
      <c r="AD835" t="s">
        <v>762</v>
      </c>
      <c r="AE835" s="4">
        <v>6.8</v>
      </c>
      <c r="AF835" t="s">
        <v>58</v>
      </c>
      <c r="AH835" t="s">
        <v>221</v>
      </c>
      <c r="AI835" t="s">
        <v>221</v>
      </c>
      <c r="AJ835">
        <v>0</v>
      </c>
    </row>
    <row r="836" spans="1:36" x14ac:dyDescent="0.2">
      <c r="A836">
        <v>5595</v>
      </c>
      <c r="B836" t="s">
        <v>757</v>
      </c>
      <c r="C836" t="s">
        <v>758</v>
      </c>
      <c r="D836" t="s">
        <v>39</v>
      </c>
      <c r="E836">
        <v>63030</v>
      </c>
      <c r="F836" t="s">
        <v>819</v>
      </c>
      <c r="G836">
        <v>209833</v>
      </c>
      <c r="H836" t="s">
        <v>400</v>
      </c>
      <c r="J836" t="s">
        <v>818</v>
      </c>
      <c r="K836" t="s">
        <v>820</v>
      </c>
      <c r="L836" t="s">
        <v>821</v>
      </c>
      <c r="M836" t="s">
        <v>45</v>
      </c>
      <c r="N836" t="s">
        <v>46</v>
      </c>
      <c r="O836" t="s">
        <v>255</v>
      </c>
      <c r="P836">
        <v>10343</v>
      </c>
      <c r="Q836" t="s">
        <v>801</v>
      </c>
      <c r="R836">
        <v>20425</v>
      </c>
      <c r="S836" t="s">
        <v>802</v>
      </c>
      <c r="T836" t="s">
        <v>803</v>
      </c>
      <c r="U836">
        <v>1</v>
      </c>
      <c r="V836" t="s">
        <v>804</v>
      </c>
      <c r="W836" t="s">
        <v>805</v>
      </c>
      <c r="X836" t="s">
        <v>806</v>
      </c>
      <c r="Y836">
        <v>106620</v>
      </c>
      <c r="Z836" t="s">
        <v>59</v>
      </c>
      <c r="AB836" t="s">
        <v>808</v>
      </c>
      <c r="AC836" t="s">
        <v>58</v>
      </c>
      <c r="AD836" t="s">
        <v>762</v>
      </c>
      <c r="AE836" s="4">
        <v>2.52</v>
      </c>
      <c r="AF836" t="s">
        <v>58</v>
      </c>
      <c r="AH836" t="s">
        <v>221</v>
      </c>
      <c r="AI836" t="s">
        <v>221</v>
      </c>
      <c r="AJ836">
        <v>0</v>
      </c>
    </row>
    <row r="837" spans="1:36" x14ac:dyDescent="0.2">
      <c r="A837">
        <v>5595</v>
      </c>
      <c r="B837" t="s">
        <v>757</v>
      </c>
      <c r="C837" t="s">
        <v>758</v>
      </c>
      <c r="D837" t="s">
        <v>39</v>
      </c>
      <c r="E837">
        <v>63030</v>
      </c>
      <c r="F837" t="s">
        <v>819</v>
      </c>
      <c r="G837">
        <v>209833</v>
      </c>
      <c r="H837" t="s">
        <v>400</v>
      </c>
      <c r="J837" t="s">
        <v>818</v>
      </c>
      <c r="K837" t="s">
        <v>820</v>
      </c>
      <c r="L837" t="s">
        <v>821</v>
      </c>
      <c r="M837" t="s">
        <v>45</v>
      </c>
      <c r="N837" t="s">
        <v>46</v>
      </c>
      <c r="O837" t="s">
        <v>255</v>
      </c>
      <c r="P837">
        <v>10343</v>
      </c>
      <c r="Q837" t="s">
        <v>801</v>
      </c>
      <c r="R837">
        <v>20425</v>
      </c>
      <c r="S837" t="s">
        <v>802</v>
      </c>
      <c r="T837" t="s">
        <v>803</v>
      </c>
      <c r="U837">
        <v>1</v>
      </c>
      <c r="V837" t="s">
        <v>804</v>
      </c>
      <c r="W837" t="s">
        <v>805</v>
      </c>
      <c r="X837" t="s">
        <v>806</v>
      </c>
      <c r="Y837">
        <v>205929</v>
      </c>
      <c r="Z837" t="s">
        <v>207</v>
      </c>
      <c r="AB837" t="s">
        <v>535</v>
      </c>
      <c r="AC837" t="s">
        <v>58</v>
      </c>
      <c r="AD837" t="s">
        <v>762</v>
      </c>
      <c r="AE837" s="4">
        <v>1.37</v>
      </c>
      <c r="AF837" t="s">
        <v>56</v>
      </c>
      <c r="AH837" t="s">
        <v>221</v>
      </c>
      <c r="AI837" t="s">
        <v>221</v>
      </c>
      <c r="AJ837">
        <v>0</v>
      </c>
    </row>
    <row r="838" spans="1:36" x14ac:dyDescent="0.2">
      <c r="A838">
        <v>5595</v>
      </c>
      <c r="B838" t="s">
        <v>757</v>
      </c>
      <c r="C838" t="s">
        <v>758</v>
      </c>
      <c r="D838" t="s">
        <v>39</v>
      </c>
      <c r="E838">
        <v>63030</v>
      </c>
      <c r="F838" t="s">
        <v>819</v>
      </c>
      <c r="G838">
        <v>209833</v>
      </c>
      <c r="H838" t="s">
        <v>400</v>
      </c>
      <c r="J838" t="s">
        <v>818</v>
      </c>
      <c r="K838" t="s">
        <v>820</v>
      </c>
      <c r="L838" t="s">
        <v>821</v>
      </c>
      <c r="M838" t="s">
        <v>45</v>
      </c>
      <c r="N838" t="s">
        <v>46</v>
      </c>
      <c r="O838" t="s">
        <v>255</v>
      </c>
      <c r="P838">
        <v>10343</v>
      </c>
      <c r="Q838" t="s">
        <v>801</v>
      </c>
      <c r="R838">
        <v>20425</v>
      </c>
      <c r="S838" t="s">
        <v>802</v>
      </c>
      <c r="T838" t="s">
        <v>803</v>
      </c>
      <c r="U838">
        <v>1</v>
      </c>
      <c r="V838" t="s">
        <v>804</v>
      </c>
      <c r="W838" t="s">
        <v>805</v>
      </c>
      <c r="X838" t="s">
        <v>806</v>
      </c>
      <c r="Y838">
        <v>106447</v>
      </c>
      <c r="Z838" t="s">
        <v>117</v>
      </c>
      <c r="AA838" t="s">
        <v>150</v>
      </c>
      <c r="AB838" t="s">
        <v>811</v>
      </c>
      <c r="AC838" t="s">
        <v>58</v>
      </c>
      <c r="AD838" t="s">
        <v>762</v>
      </c>
      <c r="AE838" s="4">
        <v>1.2410000000000001</v>
      </c>
      <c r="AF838" t="s">
        <v>56</v>
      </c>
      <c r="AH838" t="s">
        <v>221</v>
      </c>
      <c r="AI838" t="s">
        <v>221</v>
      </c>
      <c r="AJ838">
        <v>0</v>
      </c>
    </row>
    <row r="839" spans="1:36" x14ac:dyDescent="0.2">
      <c r="A839">
        <v>5595</v>
      </c>
      <c r="B839" t="s">
        <v>757</v>
      </c>
      <c r="C839" t="s">
        <v>758</v>
      </c>
      <c r="D839" t="s">
        <v>39</v>
      </c>
      <c r="E839">
        <v>63030</v>
      </c>
      <c r="F839" t="s">
        <v>819</v>
      </c>
      <c r="G839">
        <v>209833</v>
      </c>
      <c r="H839" t="s">
        <v>400</v>
      </c>
      <c r="J839" t="s">
        <v>818</v>
      </c>
      <c r="K839" t="s">
        <v>820</v>
      </c>
      <c r="L839" t="s">
        <v>821</v>
      </c>
      <c r="M839" t="s">
        <v>45</v>
      </c>
      <c r="N839" t="s">
        <v>46</v>
      </c>
      <c r="O839" t="s">
        <v>255</v>
      </c>
      <c r="P839">
        <v>10343</v>
      </c>
      <c r="Q839" t="s">
        <v>801</v>
      </c>
      <c r="R839">
        <v>20425</v>
      </c>
      <c r="S839" t="s">
        <v>802</v>
      </c>
      <c r="T839" t="s">
        <v>803</v>
      </c>
      <c r="U839">
        <v>1</v>
      </c>
      <c r="V839" t="s">
        <v>804</v>
      </c>
      <c r="W839" t="s">
        <v>805</v>
      </c>
      <c r="X839" t="s">
        <v>806</v>
      </c>
      <c r="Y839">
        <v>213985</v>
      </c>
      <c r="Z839" t="s">
        <v>812</v>
      </c>
      <c r="AB839" t="s">
        <v>813</v>
      </c>
      <c r="AC839" t="s">
        <v>56</v>
      </c>
      <c r="AD839" t="s">
        <v>762</v>
      </c>
      <c r="AE839" s="4">
        <v>0.75</v>
      </c>
      <c r="AF839" t="s">
        <v>58</v>
      </c>
      <c r="AH839" t="s">
        <v>221</v>
      </c>
      <c r="AI839" t="s">
        <v>221</v>
      </c>
      <c r="AJ839">
        <v>0</v>
      </c>
    </row>
    <row r="840" spans="1:36" x14ac:dyDescent="0.2">
      <c r="A840">
        <v>5595</v>
      </c>
      <c r="B840" t="s">
        <v>757</v>
      </c>
      <c r="C840" t="s">
        <v>758</v>
      </c>
      <c r="D840" t="s">
        <v>39</v>
      </c>
      <c r="E840">
        <v>63030</v>
      </c>
      <c r="F840" t="s">
        <v>819</v>
      </c>
      <c r="G840">
        <v>209833</v>
      </c>
      <c r="H840" t="s">
        <v>400</v>
      </c>
      <c r="J840" t="s">
        <v>818</v>
      </c>
      <c r="K840" t="s">
        <v>820</v>
      </c>
      <c r="L840" t="s">
        <v>821</v>
      </c>
      <c r="M840" t="s">
        <v>45</v>
      </c>
      <c r="N840" t="s">
        <v>46</v>
      </c>
      <c r="O840" t="s">
        <v>255</v>
      </c>
      <c r="P840">
        <v>10343</v>
      </c>
      <c r="Q840" t="s">
        <v>801</v>
      </c>
      <c r="R840">
        <v>20425</v>
      </c>
      <c r="S840" t="s">
        <v>802</v>
      </c>
      <c r="T840" t="s">
        <v>803</v>
      </c>
      <c r="U840">
        <v>1</v>
      </c>
      <c r="V840" t="s">
        <v>804</v>
      </c>
      <c r="W840" t="s">
        <v>805</v>
      </c>
      <c r="X840" t="s">
        <v>806</v>
      </c>
      <c r="Y840">
        <v>271252</v>
      </c>
      <c r="Z840" t="s">
        <v>814</v>
      </c>
      <c r="AB840" t="s">
        <v>211</v>
      </c>
      <c r="AC840" t="s">
        <v>56</v>
      </c>
      <c r="AD840" t="s">
        <v>762</v>
      </c>
      <c r="AE840" s="4">
        <v>0.82499999999999996</v>
      </c>
      <c r="AF840" t="s">
        <v>58</v>
      </c>
      <c r="AH840" t="s">
        <v>221</v>
      </c>
      <c r="AI840" t="s">
        <v>221</v>
      </c>
      <c r="AJ840">
        <v>0</v>
      </c>
    </row>
    <row r="841" spans="1:36" x14ac:dyDescent="0.2">
      <c r="A841">
        <v>5595</v>
      </c>
      <c r="B841" t="s">
        <v>757</v>
      </c>
      <c r="C841" t="s">
        <v>758</v>
      </c>
      <c r="D841" t="s">
        <v>39</v>
      </c>
      <c r="E841">
        <v>63030</v>
      </c>
      <c r="F841" t="s">
        <v>819</v>
      </c>
      <c r="G841">
        <v>209833</v>
      </c>
      <c r="H841" t="s">
        <v>400</v>
      </c>
      <c r="J841" t="s">
        <v>818</v>
      </c>
      <c r="K841" t="s">
        <v>820</v>
      </c>
      <c r="L841" t="s">
        <v>821</v>
      </c>
      <c r="M841" t="s">
        <v>45</v>
      </c>
      <c r="N841" t="s">
        <v>46</v>
      </c>
      <c r="O841" t="s">
        <v>255</v>
      </c>
      <c r="P841">
        <v>10343</v>
      </c>
      <c r="Q841" t="s">
        <v>801</v>
      </c>
      <c r="R841">
        <v>20425</v>
      </c>
      <c r="S841" t="s">
        <v>802</v>
      </c>
      <c r="T841" t="s">
        <v>803</v>
      </c>
      <c r="U841">
        <v>1</v>
      </c>
      <c r="V841" t="s">
        <v>804</v>
      </c>
      <c r="W841" t="s">
        <v>805</v>
      </c>
      <c r="X841" t="s">
        <v>806</v>
      </c>
      <c r="Y841">
        <v>140766</v>
      </c>
      <c r="Z841" t="s">
        <v>143</v>
      </c>
      <c r="AA841" t="s">
        <v>54</v>
      </c>
      <c r="AB841" t="s">
        <v>562</v>
      </c>
      <c r="AC841" t="s">
        <v>58</v>
      </c>
      <c r="AD841" t="s">
        <v>762</v>
      </c>
      <c r="AE841" s="4">
        <v>0.65700000000000003</v>
      </c>
      <c r="AF841" t="s">
        <v>56</v>
      </c>
      <c r="AH841" t="s">
        <v>221</v>
      </c>
      <c r="AI841" t="s">
        <v>221</v>
      </c>
      <c r="AJ841">
        <v>0</v>
      </c>
    </row>
    <row r="842" spans="1:36" x14ac:dyDescent="0.2">
      <c r="A842">
        <v>5595</v>
      </c>
      <c r="B842" t="s">
        <v>757</v>
      </c>
      <c r="C842" t="s">
        <v>758</v>
      </c>
      <c r="D842" t="s">
        <v>39</v>
      </c>
      <c r="E842">
        <v>63030</v>
      </c>
      <c r="F842" t="s">
        <v>819</v>
      </c>
      <c r="G842">
        <v>209833</v>
      </c>
      <c r="H842" t="s">
        <v>400</v>
      </c>
      <c r="J842" t="s">
        <v>818</v>
      </c>
      <c r="K842" t="s">
        <v>820</v>
      </c>
      <c r="L842" t="s">
        <v>821</v>
      </c>
      <c r="M842" t="s">
        <v>45</v>
      </c>
      <c r="N842" t="s">
        <v>46</v>
      </c>
      <c r="O842" t="s">
        <v>255</v>
      </c>
      <c r="P842">
        <v>10343</v>
      </c>
      <c r="Q842" t="s">
        <v>801</v>
      </c>
      <c r="R842">
        <v>20425</v>
      </c>
      <c r="S842" t="s">
        <v>802</v>
      </c>
      <c r="T842" t="s">
        <v>803</v>
      </c>
      <c r="U842">
        <v>1</v>
      </c>
      <c r="V842" t="s">
        <v>804</v>
      </c>
      <c r="W842" t="s">
        <v>805</v>
      </c>
      <c r="X842" t="s">
        <v>806</v>
      </c>
      <c r="Y842">
        <v>209833</v>
      </c>
      <c r="Z842" t="s">
        <v>400</v>
      </c>
      <c r="AB842" t="s">
        <v>818</v>
      </c>
      <c r="AC842" t="s">
        <v>56</v>
      </c>
      <c r="AD842" t="s">
        <v>762</v>
      </c>
      <c r="AE842" s="4">
        <v>0.49</v>
      </c>
      <c r="AF842" t="s">
        <v>56</v>
      </c>
      <c r="AH842" t="s">
        <v>221</v>
      </c>
      <c r="AI842" t="s">
        <v>221</v>
      </c>
      <c r="AJ842">
        <v>0</v>
      </c>
    </row>
    <row r="843" spans="1:36" x14ac:dyDescent="0.2">
      <c r="A843">
        <v>5595</v>
      </c>
      <c r="B843" t="s">
        <v>757</v>
      </c>
      <c r="C843" t="s">
        <v>758</v>
      </c>
      <c r="D843" t="s">
        <v>39</v>
      </c>
      <c r="E843">
        <v>63030</v>
      </c>
      <c r="F843" t="s">
        <v>819</v>
      </c>
      <c r="G843">
        <v>209833</v>
      </c>
      <c r="H843" t="s">
        <v>400</v>
      </c>
      <c r="J843" t="s">
        <v>818</v>
      </c>
      <c r="K843" t="s">
        <v>820</v>
      </c>
      <c r="L843" t="s">
        <v>821</v>
      </c>
      <c r="M843" t="s">
        <v>45</v>
      </c>
      <c r="N843" t="s">
        <v>46</v>
      </c>
      <c r="O843" t="s">
        <v>255</v>
      </c>
      <c r="P843">
        <v>10343</v>
      </c>
      <c r="Q843" t="s">
        <v>801</v>
      </c>
      <c r="R843">
        <v>20425</v>
      </c>
      <c r="S843" t="s">
        <v>802</v>
      </c>
      <c r="T843" t="s">
        <v>803</v>
      </c>
      <c r="U843">
        <v>1</v>
      </c>
      <c r="V843" t="s">
        <v>804</v>
      </c>
      <c r="W843" t="s">
        <v>805</v>
      </c>
      <c r="X843" t="s">
        <v>806</v>
      </c>
      <c r="Y843">
        <v>202668</v>
      </c>
      <c r="Z843" t="s">
        <v>148</v>
      </c>
      <c r="AA843" t="s">
        <v>166</v>
      </c>
      <c r="AB843" t="s">
        <v>167</v>
      </c>
      <c r="AC843" t="s">
        <v>58</v>
      </c>
      <c r="AD843" t="s">
        <v>762</v>
      </c>
      <c r="AE843" s="4">
        <v>1.151</v>
      </c>
      <c r="AF843" t="s">
        <v>56</v>
      </c>
      <c r="AH843" t="s">
        <v>221</v>
      </c>
      <c r="AI843" t="s">
        <v>221</v>
      </c>
      <c r="AJ843">
        <v>0</v>
      </c>
    </row>
    <row r="844" spans="1:36" x14ac:dyDescent="0.2">
      <c r="A844">
        <v>5592</v>
      </c>
      <c r="B844" t="s">
        <v>1225</v>
      </c>
      <c r="C844" t="s">
        <v>38</v>
      </c>
      <c r="D844" t="s">
        <v>39</v>
      </c>
      <c r="E844">
        <v>62694</v>
      </c>
      <c r="F844" t="s">
        <v>77</v>
      </c>
      <c r="G844">
        <v>113575</v>
      </c>
      <c r="H844" t="s">
        <v>78</v>
      </c>
      <c r="J844" t="s">
        <v>79</v>
      </c>
      <c r="K844" t="s">
        <v>80</v>
      </c>
      <c r="L844" t="s">
        <v>81</v>
      </c>
      <c r="M844" t="s">
        <v>82</v>
      </c>
      <c r="N844" t="s">
        <v>46</v>
      </c>
      <c r="P844">
        <v>915849</v>
      </c>
      <c r="Q844" t="s">
        <v>47</v>
      </c>
      <c r="R844">
        <v>21420</v>
      </c>
      <c r="S844" t="s">
        <v>48</v>
      </c>
      <c r="T844" t="s">
        <v>49</v>
      </c>
      <c r="U844">
        <v>49</v>
      </c>
      <c r="V844" t="s">
        <v>50</v>
      </c>
      <c r="W844" t="s">
        <v>51</v>
      </c>
      <c r="X844" t="s">
        <v>52</v>
      </c>
      <c r="Y844">
        <v>113575</v>
      </c>
      <c r="Z844" t="s">
        <v>78</v>
      </c>
      <c r="AB844" t="s">
        <v>79</v>
      </c>
      <c r="AC844" t="s">
        <v>56</v>
      </c>
      <c r="AD844" t="s">
        <v>57</v>
      </c>
      <c r="AE844" s="4">
        <v>0.74199999999999999</v>
      </c>
      <c r="AF844" t="s">
        <v>56</v>
      </c>
      <c r="AJ844">
        <v>0</v>
      </c>
    </row>
    <row r="845" spans="1:36" x14ac:dyDescent="0.2">
      <c r="A845">
        <v>5592</v>
      </c>
      <c r="B845" t="s">
        <v>1225</v>
      </c>
      <c r="C845" t="s">
        <v>38</v>
      </c>
      <c r="D845" t="s">
        <v>39</v>
      </c>
      <c r="E845">
        <v>62694</v>
      </c>
      <c r="F845" t="s">
        <v>77</v>
      </c>
      <c r="G845">
        <v>113575</v>
      </c>
      <c r="H845" t="s">
        <v>78</v>
      </c>
      <c r="J845" t="s">
        <v>79</v>
      </c>
      <c r="K845" t="s">
        <v>80</v>
      </c>
      <c r="L845" t="s">
        <v>81</v>
      </c>
      <c r="M845" t="s">
        <v>82</v>
      </c>
      <c r="N845" t="s">
        <v>46</v>
      </c>
      <c r="P845">
        <v>915849</v>
      </c>
      <c r="Q845" t="s">
        <v>47</v>
      </c>
      <c r="R845">
        <v>21420</v>
      </c>
      <c r="S845" t="s">
        <v>48</v>
      </c>
      <c r="T845" t="s">
        <v>49</v>
      </c>
      <c r="U845">
        <v>49</v>
      </c>
      <c r="V845" t="s">
        <v>50</v>
      </c>
      <c r="W845" t="s">
        <v>51</v>
      </c>
      <c r="X845" t="s">
        <v>52</v>
      </c>
      <c r="Y845">
        <v>100011</v>
      </c>
      <c r="Z845" t="s">
        <v>83</v>
      </c>
      <c r="AB845" t="s">
        <v>84</v>
      </c>
      <c r="AC845" t="s">
        <v>58</v>
      </c>
      <c r="AD845" t="s">
        <v>57</v>
      </c>
      <c r="AE845" s="4">
        <v>0.69199999999999995</v>
      </c>
      <c r="AF845" t="s">
        <v>56</v>
      </c>
      <c r="AJ845">
        <v>0</v>
      </c>
    </row>
    <row r="846" spans="1:36" x14ac:dyDescent="0.2">
      <c r="A846">
        <v>5592</v>
      </c>
      <c r="B846" t="s">
        <v>1225</v>
      </c>
      <c r="C846" t="s">
        <v>38</v>
      </c>
      <c r="D846" t="s">
        <v>39</v>
      </c>
      <c r="E846">
        <v>62694</v>
      </c>
      <c r="F846" t="s">
        <v>77</v>
      </c>
      <c r="G846">
        <v>113575</v>
      </c>
      <c r="H846" t="s">
        <v>78</v>
      </c>
      <c r="J846" t="s">
        <v>79</v>
      </c>
      <c r="K846" t="s">
        <v>80</v>
      </c>
      <c r="L846" t="s">
        <v>81</v>
      </c>
      <c r="M846" t="s">
        <v>82</v>
      </c>
      <c r="N846" t="s">
        <v>46</v>
      </c>
      <c r="P846">
        <v>915849</v>
      </c>
      <c r="Q846" t="s">
        <v>47</v>
      </c>
      <c r="R846">
        <v>21420</v>
      </c>
      <c r="S846" t="s">
        <v>48</v>
      </c>
      <c r="T846" t="s">
        <v>49</v>
      </c>
      <c r="U846">
        <v>49</v>
      </c>
      <c r="V846" t="s">
        <v>50</v>
      </c>
      <c r="W846" t="s">
        <v>51</v>
      </c>
      <c r="X846" t="s">
        <v>52</v>
      </c>
      <c r="Y846">
        <v>107071</v>
      </c>
      <c r="Z846" t="s">
        <v>85</v>
      </c>
      <c r="AA846" t="s">
        <v>54</v>
      </c>
      <c r="AB846" t="s">
        <v>86</v>
      </c>
      <c r="AC846" t="s">
        <v>58</v>
      </c>
      <c r="AD846" t="s">
        <v>57</v>
      </c>
      <c r="AE846" s="4">
        <v>0.629</v>
      </c>
      <c r="AF846" t="s">
        <v>56</v>
      </c>
      <c r="AJ846">
        <v>0</v>
      </c>
    </row>
    <row r="847" spans="1:36" x14ac:dyDescent="0.2">
      <c r="A847">
        <v>5592</v>
      </c>
      <c r="B847" t="s">
        <v>1225</v>
      </c>
      <c r="C847" t="s">
        <v>38</v>
      </c>
      <c r="D847" t="s">
        <v>39</v>
      </c>
      <c r="E847">
        <v>62694</v>
      </c>
      <c r="F847" t="s">
        <v>77</v>
      </c>
      <c r="G847">
        <v>113575</v>
      </c>
      <c r="H847" t="s">
        <v>78</v>
      </c>
      <c r="J847" t="s">
        <v>79</v>
      </c>
      <c r="K847" t="s">
        <v>80</v>
      </c>
      <c r="L847" t="s">
        <v>81</v>
      </c>
      <c r="M847" t="s">
        <v>82</v>
      </c>
      <c r="N847" t="s">
        <v>46</v>
      </c>
      <c r="P847">
        <v>915849</v>
      </c>
      <c r="Q847" t="s">
        <v>47</v>
      </c>
      <c r="R847">
        <v>21420</v>
      </c>
      <c r="S847" t="s">
        <v>48</v>
      </c>
      <c r="T847" t="s">
        <v>49</v>
      </c>
      <c r="U847">
        <v>49</v>
      </c>
      <c r="V847" t="s">
        <v>50</v>
      </c>
      <c r="W847" t="s">
        <v>51</v>
      </c>
      <c r="X847" t="s">
        <v>52</v>
      </c>
      <c r="Y847">
        <v>155480</v>
      </c>
      <c r="Z847" t="s">
        <v>87</v>
      </c>
      <c r="AB847" t="s">
        <v>88</v>
      </c>
      <c r="AC847" t="s">
        <v>56</v>
      </c>
      <c r="AD847" t="s">
        <v>57</v>
      </c>
      <c r="AE847" s="4">
        <v>0.61799999999999999</v>
      </c>
      <c r="AF847" t="s">
        <v>56</v>
      </c>
      <c r="AJ847">
        <v>0</v>
      </c>
    </row>
    <row r="848" spans="1:36" x14ac:dyDescent="0.2">
      <c r="A848">
        <v>5592</v>
      </c>
      <c r="B848" t="s">
        <v>1225</v>
      </c>
      <c r="C848" t="s">
        <v>38</v>
      </c>
      <c r="D848" t="s">
        <v>39</v>
      </c>
      <c r="E848">
        <v>62694</v>
      </c>
      <c r="F848" t="s">
        <v>77</v>
      </c>
      <c r="G848">
        <v>113575</v>
      </c>
      <c r="H848" t="s">
        <v>78</v>
      </c>
      <c r="J848" t="s">
        <v>79</v>
      </c>
      <c r="K848" t="s">
        <v>80</v>
      </c>
      <c r="L848" t="s">
        <v>81</v>
      </c>
      <c r="M848" t="s">
        <v>82</v>
      </c>
      <c r="N848" t="s">
        <v>46</v>
      </c>
      <c r="P848">
        <v>915849</v>
      </c>
      <c r="Q848" t="s">
        <v>47</v>
      </c>
      <c r="R848">
        <v>21420</v>
      </c>
      <c r="S848" t="s">
        <v>48</v>
      </c>
      <c r="T848" t="s">
        <v>49</v>
      </c>
      <c r="U848">
        <v>49</v>
      </c>
      <c r="V848" t="s">
        <v>50</v>
      </c>
      <c r="W848" t="s">
        <v>51</v>
      </c>
      <c r="X848" t="s">
        <v>52</v>
      </c>
      <c r="Y848">
        <v>263986</v>
      </c>
      <c r="Z848" t="s">
        <v>89</v>
      </c>
      <c r="AB848" t="s">
        <v>90</v>
      </c>
      <c r="AC848" t="s">
        <v>56</v>
      </c>
      <c r="AD848" t="s">
        <v>57</v>
      </c>
      <c r="AE848" s="4">
        <v>0.5</v>
      </c>
      <c r="AF848" t="s">
        <v>58</v>
      </c>
      <c r="AJ848">
        <v>0</v>
      </c>
    </row>
    <row r="849" spans="1:36" x14ac:dyDescent="0.2">
      <c r="A849">
        <v>5592</v>
      </c>
      <c r="B849" t="s">
        <v>1225</v>
      </c>
      <c r="C849" t="s">
        <v>38</v>
      </c>
      <c r="D849" t="s">
        <v>39</v>
      </c>
      <c r="E849">
        <v>62694</v>
      </c>
      <c r="F849" t="s">
        <v>77</v>
      </c>
      <c r="G849">
        <v>113575</v>
      </c>
      <c r="H849" t="s">
        <v>78</v>
      </c>
      <c r="J849" t="s">
        <v>79</v>
      </c>
      <c r="K849" t="s">
        <v>80</v>
      </c>
      <c r="L849" t="s">
        <v>81</v>
      </c>
      <c r="M849" t="s">
        <v>82</v>
      </c>
      <c r="N849" t="s">
        <v>46</v>
      </c>
      <c r="P849">
        <v>915849</v>
      </c>
      <c r="Q849" t="s">
        <v>47</v>
      </c>
      <c r="R849">
        <v>21420</v>
      </c>
      <c r="S849" t="s">
        <v>48</v>
      </c>
      <c r="T849" t="s">
        <v>49</v>
      </c>
      <c r="U849">
        <v>49</v>
      </c>
      <c r="V849" t="s">
        <v>50</v>
      </c>
      <c r="W849" t="s">
        <v>51</v>
      </c>
      <c r="X849" t="s">
        <v>52</v>
      </c>
      <c r="Y849">
        <v>225832</v>
      </c>
      <c r="Z849" t="s">
        <v>91</v>
      </c>
      <c r="AA849" t="s">
        <v>54</v>
      </c>
      <c r="AB849" t="s">
        <v>92</v>
      </c>
      <c r="AC849" t="s">
        <v>56</v>
      </c>
      <c r="AD849" t="s">
        <v>57</v>
      </c>
      <c r="AE849" s="4">
        <v>0.48399999999999999</v>
      </c>
      <c r="AF849" t="s">
        <v>56</v>
      </c>
      <c r="AJ849">
        <v>0</v>
      </c>
    </row>
    <row r="850" spans="1:36" x14ac:dyDescent="0.2">
      <c r="A850">
        <v>5592</v>
      </c>
      <c r="B850" t="s">
        <v>1225</v>
      </c>
      <c r="C850" t="s">
        <v>38</v>
      </c>
      <c r="D850" t="s">
        <v>39</v>
      </c>
      <c r="E850">
        <v>62694</v>
      </c>
      <c r="F850" t="s">
        <v>77</v>
      </c>
      <c r="G850">
        <v>113575</v>
      </c>
      <c r="H850" t="s">
        <v>78</v>
      </c>
      <c r="J850" t="s">
        <v>79</v>
      </c>
      <c r="K850" t="s">
        <v>80</v>
      </c>
      <c r="L850" t="s">
        <v>81</v>
      </c>
      <c r="M850" t="s">
        <v>82</v>
      </c>
      <c r="N850" t="s">
        <v>46</v>
      </c>
      <c r="P850">
        <v>915849</v>
      </c>
      <c r="Q850" t="s">
        <v>47</v>
      </c>
      <c r="R850">
        <v>21420</v>
      </c>
      <c r="S850" t="s">
        <v>48</v>
      </c>
      <c r="T850" t="s">
        <v>49</v>
      </c>
      <c r="U850">
        <v>49</v>
      </c>
      <c r="V850" t="s">
        <v>50</v>
      </c>
      <c r="W850" t="s">
        <v>51</v>
      </c>
      <c r="X850" t="s">
        <v>52</v>
      </c>
      <c r="Y850">
        <v>210756</v>
      </c>
      <c r="Z850" t="s">
        <v>41</v>
      </c>
      <c r="AA850" t="s">
        <v>54</v>
      </c>
      <c r="AB850" t="s">
        <v>93</v>
      </c>
      <c r="AC850" t="s">
        <v>56</v>
      </c>
      <c r="AD850" t="s">
        <v>57</v>
      </c>
      <c r="AE850" s="4">
        <v>0.376</v>
      </c>
      <c r="AF850" t="s">
        <v>56</v>
      </c>
      <c r="AJ850">
        <v>0</v>
      </c>
    </row>
    <row r="851" spans="1:36" x14ac:dyDescent="0.2">
      <c r="A851">
        <v>5592</v>
      </c>
      <c r="B851" t="s">
        <v>1225</v>
      </c>
      <c r="C851" t="s">
        <v>38</v>
      </c>
      <c r="D851" t="s">
        <v>39</v>
      </c>
      <c r="E851">
        <v>62694</v>
      </c>
      <c r="F851" t="s">
        <v>77</v>
      </c>
      <c r="G851">
        <v>113575</v>
      </c>
      <c r="H851" t="s">
        <v>78</v>
      </c>
      <c r="J851" t="s">
        <v>79</v>
      </c>
      <c r="K851" t="s">
        <v>80</v>
      </c>
      <c r="L851" t="s">
        <v>81</v>
      </c>
      <c r="M851" t="s">
        <v>82</v>
      </c>
      <c r="N851" t="s">
        <v>46</v>
      </c>
      <c r="P851">
        <v>915849</v>
      </c>
      <c r="Q851" t="s">
        <v>47</v>
      </c>
      <c r="R851">
        <v>21420</v>
      </c>
      <c r="S851" t="s">
        <v>48</v>
      </c>
      <c r="T851" t="s">
        <v>49</v>
      </c>
      <c r="U851">
        <v>49</v>
      </c>
      <c r="V851" t="s">
        <v>50</v>
      </c>
      <c r="W851" t="s">
        <v>51</v>
      </c>
      <c r="X851" t="s">
        <v>52</v>
      </c>
      <c r="Y851">
        <v>225583</v>
      </c>
      <c r="Z851" t="s">
        <v>94</v>
      </c>
      <c r="AB851" t="s">
        <v>95</v>
      </c>
      <c r="AC851" t="s">
        <v>56</v>
      </c>
      <c r="AD851" t="s">
        <v>57</v>
      </c>
      <c r="AE851" s="4">
        <v>0.30599999999999999</v>
      </c>
      <c r="AF851" t="s">
        <v>58</v>
      </c>
      <c r="AJ851">
        <v>0</v>
      </c>
    </row>
    <row r="852" spans="1:36" x14ac:dyDescent="0.2">
      <c r="A852">
        <v>5592</v>
      </c>
      <c r="B852" t="s">
        <v>1225</v>
      </c>
      <c r="C852" t="s">
        <v>38</v>
      </c>
      <c r="D852" t="s">
        <v>39</v>
      </c>
      <c r="E852">
        <v>62695</v>
      </c>
      <c r="F852" t="s">
        <v>96</v>
      </c>
      <c r="G852">
        <v>100011</v>
      </c>
      <c r="H852" t="s">
        <v>83</v>
      </c>
      <c r="J852" t="s">
        <v>84</v>
      </c>
      <c r="K852" t="s">
        <v>97</v>
      </c>
      <c r="L852" t="s">
        <v>98</v>
      </c>
      <c r="M852" t="s">
        <v>82</v>
      </c>
      <c r="N852" t="s">
        <v>99</v>
      </c>
      <c r="P852">
        <v>915849</v>
      </c>
      <c r="Q852" t="s">
        <v>47</v>
      </c>
      <c r="R852">
        <v>21420</v>
      </c>
      <c r="S852" t="s">
        <v>48</v>
      </c>
      <c r="T852" t="s">
        <v>49</v>
      </c>
      <c r="U852">
        <v>49</v>
      </c>
      <c r="V852" t="s">
        <v>50</v>
      </c>
      <c r="W852" t="s">
        <v>51</v>
      </c>
      <c r="X852" t="s">
        <v>52</v>
      </c>
      <c r="Y852">
        <v>184099</v>
      </c>
      <c r="Z852" t="s">
        <v>100</v>
      </c>
      <c r="AB852" t="s">
        <v>101</v>
      </c>
      <c r="AC852" t="s">
        <v>58</v>
      </c>
      <c r="AD852" t="s">
        <v>57</v>
      </c>
      <c r="AE852" s="4">
        <v>0.93200000000000005</v>
      </c>
      <c r="AF852" t="s">
        <v>58</v>
      </c>
      <c r="AI852" t="s">
        <v>102</v>
      </c>
      <c r="AJ852">
        <v>0</v>
      </c>
    </row>
    <row r="853" spans="1:36" x14ac:dyDescent="0.2">
      <c r="A853">
        <v>5592</v>
      </c>
      <c r="B853" t="s">
        <v>1225</v>
      </c>
      <c r="C853" t="s">
        <v>38</v>
      </c>
      <c r="D853" t="s">
        <v>39</v>
      </c>
      <c r="E853">
        <v>62695</v>
      </c>
      <c r="F853" t="s">
        <v>96</v>
      </c>
      <c r="G853">
        <v>100011</v>
      </c>
      <c r="H853" t="s">
        <v>83</v>
      </c>
      <c r="J853" t="s">
        <v>84</v>
      </c>
      <c r="K853" t="s">
        <v>97</v>
      </c>
      <c r="L853" t="s">
        <v>98</v>
      </c>
      <c r="M853" t="s">
        <v>82</v>
      </c>
      <c r="N853" t="s">
        <v>99</v>
      </c>
      <c r="P853">
        <v>915849</v>
      </c>
      <c r="Q853" t="s">
        <v>47</v>
      </c>
      <c r="R853">
        <v>21420</v>
      </c>
      <c r="S853" t="s">
        <v>48</v>
      </c>
      <c r="T853" t="s">
        <v>49</v>
      </c>
      <c r="U853">
        <v>49</v>
      </c>
      <c r="V853" t="s">
        <v>50</v>
      </c>
      <c r="W853" t="s">
        <v>51</v>
      </c>
      <c r="X853" t="s">
        <v>52</v>
      </c>
      <c r="Y853">
        <v>113575</v>
      </c>
      <c r="Z853" t="s">
        <v>78</v>
      </c>
      <c r="AB853" t="s">
        <v>79</v>
      </c>
      <c r="AC853" t="s">
        <v>58</v>
      </c>
      <c r="AD853" t="s">
        <v>57</v>
      </c>
      <c r="AE853" s="4">
        <v>0.74199999999999999</v>
      </c>
      <c r="AF853" t="s">
        <v>56</v>
      </c>
      <c r="AI853" t="s">
        <v>102</v>
      </c>
      <c r="AJ853">
        <v>0</v>
      </c>
    </row>
    <row r="854" spans="1:36" x14ac:dyDescent="0.2">
      <c r="A854">
        <v>5592</v>
      </c>
      <c r="B854" t="s">
        <v>1225</v>
      </c>
      <c r="C854" t="s">
        <v>38</v>
      </c>
      <c r="D854" t="s">
        <v>39</v>
      </c>
      <c r="E854">
        <v>62695</v>
      </c>
      <c r="F854" t="s">
        <v>96</v>
      </c>
      <c r="G854">
        <v>100011</v>
      </c>
      <c r="H854" t="s">
        <v>83</v>
      </c>
      <c r="J854" t="s">
        <v>84</v>
      </c>
      <c r="K854" t="s">
        <v>97</v>
      </c>
      <c r="L854" t="s">
        <v>98</v>
      </c>
      <c r="M854" t="s">
        <v>82</v>
      </c>
      <c r="N854" t="s">
        <v>99</v>
      </c>
      <c r="P854">
        <v>915849</v>
      </c>
      <c r="Q854" t="s">
        <v>47</v>
      </c>
      <c r="R854">
        <v>21420</v>
      </c>
      <c r="S854" t="s">
        <v>48</v>
      </c>
      <c r="T854" t="s">
        <v>49</v>
      </c>
      <c r="U854">
        <v>49</v>
      </c>
      <c r="V854" t="s">
        <v>50</v>
      </c>
      <c r="W854" t="s">
        <v>51</v>
      </c>
      <c r="X854" t="s">
        <v>52</v>
      </c>
      <c r="Y854">
        <v>100011</v>
      </c>
      <c r="Z854" t="s">
        <v>83</v>
      </c>
      <c r="AB854" t="s">
        <v>84</v>
      </c>
      <c r="AC854" t="s">
        <v>56</v>
      </c>
      <c r="AD854" t="s">
        <v>57</v>
      </c>
      <c r="AE854" s="4">
        <v>0.69199999999999995</v>
      </c>
      <c r="AF854" t="s">
        <v>56</v>
      </c>
      <c r="AI854" t="s">
        <v>102</v>
      </c>
      <c r="AJ854">
        <v>0</v>
      </c>
    </row>
    <row r="855" spans="1:36" x14ac:dyDescent="0.2">
      <c r="A855">
        <v>5592</v>
      </c>
      <c r="B855" t="s">
        <v>1225</v>
      </c>
      <c r="C855" t="s">
        <v>38</v>
      </c>
      <c r="D855" t="s">
        <v>39</v>
      </c>
      <c r="E855">
        <v>62695</v>
      </c>
      <c r="F855" t="s">
        <v>96</v>
      </c>
      <c r="G855">
        <v>100011</v>
      </c>
      <c r="H855" t="s">
        <v>83</v>
      </c>
      <c r="J855" t="s">
        <v>84</v>
      </c>
      <c r="K855" t="s">
        <v>97</v>
      </c>
      <c r="L855" t="s">
        <v>98</v>
      </c>
      <c r="M855" t="s">
        <v>82</v>
      </c>
      <c r="N855" t="s">
        <v>99</v>
      </c>
      <c r="P855">
        <v>915849</v>
      </c>
      <c r="Q855" t="s">
        <v>47</v>
      </c>
      <c r="R855">
        <v>21420</v>
      </c>
      <c r="S855" t="s">
        <v>48</v>
      </c>
      <c r="T855" t="s">
        <v>49</v>
      </c>
      <c r="U855">
        <v>49</v>
      </c>
      <c r="V855" t="s">
        <v>50</v>
      </c>
      <c r="W855" t="s">
        <v>51</v>
      </c>
      <c r="X855" t="s">
        <v>52</v>
      </c>
      <c r="Y855">
        <v>107071</v>
      </c>
      <c r="Z855" t="s">
        <v>85</v>
      </c>
      <c r="AA855" t="s">
        <v>54</v>
      </c>
      <c r="AB855" t="s">
        <v>86</v>
      </c>
      <c r="AC855" t="s">
        <v>56</v>
      </c>
      <c r="AD855" t="s">
        <v>57</v>
      </c>
      <c r="AE855" s="4">
        <v>0.629</v>
      </c>
      <c r="AF855" t="s">
        <v>56</v>
      </c>
      <c r="AI855" t="s">
        <v>102</v>
      </c>
      <c r="AJ855">
        <v>0</v>
      </c>
    </row>
    <row r="856" spans="1:36" x14ac:dyDescent="0.2">
      <c r="A856">
        <v>5592</v>
      </c>
      <c r="B856" t="s">
        <v>1225</v>
      </c>
      <c r="C856" t="s">
        <v>38</v>
      </c>
      <c r="D856" t="s">
        <v>39</v>
      </c>
      <c r="E856">
        <v>62695</v>
      </c>
      <c r="F856" t="s">
        <v>96</v>
      </c>
      <c r="G856">
        <v>100011</v>
      </c>
      <c r="H856" t="s">
        <v>83</v>
      </c>
      <c r="J856" t="s">
        <v>84</v>
      </c>
      <c r="K856" t="s">
        <v>97</v>
      </c>
      <c r="L856" t="s">
        <v>98</v>
      </c>
      <c r="M856" t="s">
        <v>82</v>
      </c>
      <c r="N856" t="s">
        <v>99</v>
      </c>
      <c r="P856">
        <v>915849</v>
      </c>
      <c r="Q856" t="s">
        <v>47</v>
      </c>
      <c r="R856">
        <v>21420</v>
      </c>
      <c r="S856" t="s">
        <v>48</v>
      </c>
      <c r="T856" t="s">
        <v>49</v>
      </c>
      <c r="U856">
        <v>49</v>
      </c>
      <c r="V856" t="s">
        <v>50</v>
      </c>
      <c r="W856" t="s">
        <v>51</v>
      </c>
      <c r="X856" t="s">
        <v>52</v>
      </c>
      <c r="Y856">
        <v>225832</v>
      </c>
      <c r="Z856" t="s">
        <v>91</v>
      </c>
      <c r="AA856" t="s">
        <v>54</v>
      </c>
      <c r="AB856" t="s">
        <v>92</v>
      </c>
      <c r="AC856" t="s">
        <v>58</v>
      </c>
      <c r="AD856" t="s">
        <v>57</v>
      </c>
      <c r="AE856" s="4">
        <v>0.48399999999999999</v>
      </c>
      <c r="AF856" t="s">
        <v>56</v>
      </c>
      <c r="AI856" t="s">
        <v>102</v>
      </c>
      <c r="AJ856">
        <v>0</v>
      </c>
    </row>
    <row r="857" spans="1:36" x14ac:dyDescent="0.2">
      <c r="A857">
        <v>5592</v>
      </c>
      <c r="B857" t="s">
        <v>1225</v>
      </c>
      <c r="C857" t="s">
        <v>38</v>
      </c>
      <c r="D857" t="s">
        <v>39</v>
      </c>
      <c r="E857">
        <v>62695</v>
      </c>
      <c r="F857" t="s">
        <v>96</v>
      </c>
      <c r="G857">
        <v>100011</v>
      </c>
      <c r="H857" t="s">
        <v>83</v>
      </c>
      <c r="J857" t="s">
        <v>84</v>
      </c>
      <c r="K857" t="s">
        <v>97</v>
      </c>
      <c r="L857" t="s">
        <v>98</v>
      </c>
      <c r="M857" t="s">
        <v>82</v>
      </c>
      <c r="N857" t="s">
        <v>99</v>
      </c>
      <c r="P857">
        <v>915849</v>
      </c>
      <c r="Q857" t="s">
        <v>47</v>
      </c>
      <c r="R857">
        <v>21420</v>
      </c>
      <c r="S857" t="s">
        <v>48</v>
      </c>
      <c r="T857" t="s">
        <v>49</v>
      </c>
      <c r="U857">
        <v>49</v>
      </c>
      <c r="V857" t="s">
        <v>50</v>
      </c>
      <c r="W857" t="s">
        <v>51</v>
      </c>
      <c r="X857" t="s">
        <v>52</v>
      </c>
      <c r="Y857">
        <v>166515</v>
      </c>
      <c r="Z857" t="s">
        <v>103</v>
      </c>
      <c r="AB857" t="s">
        <v>104</v>
      </c>
      <c r="AC857" t="s">
        <v>56</v>
      </c>
      <c r="AD857" t="s">
        <v>57</v>
      </c>
      <c r="AE857" s="4">
        <v>0.36199999999999999</v>
      </c>
      <c r="AF857" t="s">
        <v>56</v>
      </c>
      <c r="AI857" t="s">
        <v>102</v>
      </c>
      <c r="AJ857">
        <v>0</v>
      </c>
    </row>
    <row r="858" spans="1:36" x14ac:dyDescent="0.2">
      <c r="A858">
        <v>5592</v>
      </c>
      <c r="B858" t="s">
        <v>1225</v>
      </c>
      <c r="C858" t="s">
        <v>38</v>
      </c>
      <c r="D858" t="s">
        <v>39</v>
      </c>
      <c r="E858">
        <v>62695</v>
      </c>
      <c r="F858" t="s">
        <v>96</v>
      </c>
      <c r="G858">
        <v>100011</v>
      </c>
      <c r="H858" t="s">
        <v>83</v>
      </c>
      <c r="J858" t="s">
        <v>84</v>
      </c>
      <c r="K858" t="s">
        <v>97</v>
      </c>
      <c r="L858" t="s">
        <v>98</v>
      </c>
      <c r="M858" t="s">
        <v>82</v>
      </c>
      <c r="N858" t="s">
        <v>99</v>
      </c>
      <c r="P858">
        <v>915849</v>
      </c>
      <c r="Q858" t="s">
        <v>47</v>
      </c>
      <c r="R858">
        <v>21420</v>
      </c>
      <c r="S858" t="s">
        <v>48</v>
      </c>
      <c r="T858" t="s">
        <v>49</v>
      </c>
      <c r="U858">
        <v>49</v>
      </c>
      <c r="V858" t="s">
        <v>50</v>
      </c>
      <c r="W858" t="s">
        <v>51</v>
      </c>
      <c r="X858" t="s">
        <v>52</v>
      </c>
      <c r="Y858">
        <v>225583</v>
      </c>
      <c r="Z858" t="s">
        <v>94</v>
      </c>
      <c r="AB858" t="s">
        <v>95</v>
      </c>
      <c r="AC858" t="s">
        <v>58</v>
      </c>
      <c r="AD858" t="s">
        <v>57</v>
      </c>
      <c r="AE858" s="4">
        <v>0.30599999999999999</v>
      </c>
      <c r="AF858" t="s">
        <v>58</v>
      </c>
      <c r="AI858" t="s">
        <v>102</v>
      </c>
      <c r="AJ858">
        <v>0</v>
      </c>
    </row>
    <row r="859" spans="1:36" x14ac:dyDescent="0.2">
      <c r="A859">
        <v>5592</v>
      </c>
      <c r="B859" t="s">
        <v>1225</v>
      </c>
      <c r="C859" t="s">
        <v>38</v>
      </c>
      <c r="D859" t="s">
        <v>39</v>
      </c>
      <c r="E859">
        <v>62696</v>
      </c>
      <c r="F859" t="s">
        <v>105</v>
      </c>
      <c r="G859">
        <v>212161</v>
      </c>
      <c r="H859" t="s">
        <v>106</v>
      </c>
      <c r="J859" t="s">
        <v>107</v>
      </c>
      <c r="K859" t="s">
        <v>108</v>
      </c>
      <c r="L859" t="s">
        <v>109</v>
      </c>
      <c r="M859" t="s">
        <v>110</v>
      </c>
      <c r="N859" t="s">
        <v>46</v>
      </c>
      <c r="P859">
        <v>915849</v>
      </c>
      <c r="Q859" t="s">
        <v>47</v>
      </c>
      <c r="R859">
        <v>21420</v>
      </c>
      <c r="S859" t="s">
        <v>48</v>
      </c>
      <c r="T859" t="s">
        <v>49</v>
      </c>
      <c r="U859">
        <v>49</v>
      </c>
      <c r="V859" t="s">
        <v>50</v>
      </c>
      <c r="W859" t="s">
        <v>51</v>
      </c>
      <c r="X859" t="s">
        <v>52</v>
      </c>
      <c r="Y859">
        <v>107343</v>
      </c>
      <c r="Z859" t="s">
        <v>59</v>
      </c>
      <c r="AA859" t="s">
        <v>54</v>
      </c>
      <c r="AB859" t="s">
        <v>111</v>
      </c>
      <c r="AC859" t="s">
        <v>56</v>
      </c>
      <c r="AD859" t="s">
        <v>57</v>
      </c>
      <c r="AE859" s="4">
        <v>0.64</v>
      </c>
      <c r="AF859" t="s">
        <v>56</v>
      </c>
      <c r="AJ859">
        <v>0</v>
      </c>
    </row>
    <row r="860" spans="1:36" x14ac:dyDescent="0.2">
      <c r="A860">
        <v>5592</v>
      </c>
      <c r="B860" t="s">
        <v>1225</v>
      </c>
      <c r="C860" t="s">
        <v>38</v>
      </c>
      <c r="D860" t="s">
        <v>39</v>
      </c>
      <c r="E860">
        <v>62696</v>
      </c>
      <c r="F860" t="s">
        <v>105</v>
      </c>
      <c r="G860">
        <v>212161</v>
      </c>
      <c r="H860" t="s">
        <v>106</v>
      </c>
      <c r="J860" t="s">
        <v>107</v>
      </c>
      <c r="K860" t="s">
        <v>108</v>
      </c>
      <c r="L860" t="s">
        <v>109</v>
      </c>
      <c r="M860" t="s">
        <v>110</v>
      </c>
      <c r="N860" t="s">
        <v>46</v>
      </c>
      <c r="P860">
        <v>915849</v>
      </c>
      <c r="Q860" t="s">
        <v>47</v>
      </c>
      <c r="R860">
        <v>21420</v>
      </c>
      <c r="S860" t="s">
        <v>48</v>
      </c>
      <c r="T860" t="s">
        <v>49</v>
      </c>
      <c r="U860">
        <v>49</v>
      </c>
      <c r="V860" t="s">
        <v>50</v>
      </c>
      <c r="W860" t="s">
        <v>51</v>
      </c>
      <c r="X860" t="s">
        <v>52</v>
      </c>
      <c r="Y860">
        <v>212161</v>
      </c>
      <c r="Z860" t="s">
        <v>106</v>
      </c>
      <c r="AB860" t="s">
        <v>107</v>
      </c>
      <c r="AC860" t="s">
        <v>56</v>
      </c>
      <c r="AD860" t="s">
        <v>57</v>
      </c>
      <c r="AE860" s="4">
        <v>0.52800000000000002</v>
      </c>
      <c r="AF860" t="s">
        <v>58</v>
      </c>
      <c r="AJ860">
        <v>0</v>
      </c>
    </row>
    <row r="861" spans="1:36" x14ac:dyDescent="0.2">
      <c r="A861">
        <v>5592</v>
      </c>
      <c r="B861" t="s">
        <v>1225</v>
      </c>
      <c r="C861" t="s">
        <v>38</v>
      </c>
      <c r="D861" t="s">
        <v>39</v>
      </c>
      <c r="E861">
        <v>62696</v>
      </c>
      <c r="F861" t="s">
        <v>105</v>
      </c>
      <c r="G861">
        <v>212161</v>
      </c>
      <c r="H861" t="s">
        <v>106</v>
      </c>
      <c r="J861" t="s">
        <v>107</v>
      </c>
      <c r="K861" t="s">
        <v>108</v>
      </c>
      <c r="L861" t="s">
        <v>109</v>
      </c>
      <c r="M861" t="s">
        <v>110</v>
      </c>
      <c r="N861" t="s">
        <v>46</v>
      </c>
      <c r="P861">
        <v>915849</v>
      </c>
      <c r="Q861" t="s">
        <v>47</v>
      </c>
      <c r="R861">
        <v>21420</v>
      </c>
      <c r="S861" t="s">
        <v>48</v>
      </c>
      <c r="T861" t="s">
        <v>49</v>
      </c>
      <c r="U861">
        <v>49</v>
      </c>
      <c r="V861" t="s">
        <v>50</v>
      </c>
      <c r="W861" t="s">
        <v>51</v>
      </c>
      <c r="X861" t="s">
        <v>52</v>
      </c>
      <c r="Y861">
        <v>109625</v>
      </c>
      <c r="Z861" t="s">
        <v>112</v>
      </c>
      <c r="AB861" t="s">
        <v>113</v>
      </c>
      <c r="AC861" t="s">
        <v>56</v>
      </c>
      <c r="AD861" t="s">
        <v>57</v>
      </c>
      <c r="AE861" s="4">
        <v>0.57299999999999995</v>
      </c>
      <c r="AF861" t="s">
        <v>58</v>
      </c>
      <c r="AJ861">
        <v>0</v>
      </c>
    </row>
    <row r="862" spans="1:36" x14ac:dyDescent="0.2">
      <c r="A862">
        <v>5592</v>
      </c>
      <c r="B862" t="s">
        <v>1225</v>
      </c>
      <c r="C862" t="s">
        <v>38</v>
      </c>
      <c r="D862" t="s">
        <v>39</v>
      </c>
      <c r="E862">
        <v>62696</v>
      </c>
      <c r="F862" t="s">
        <v>105</v>
      </c>
      <c r="G862">
        <v>212161</v>
      </c>
      <c r="H862" t="s">
        <v>106</v>
      </c>
      <c r="J862" t="s">
        <v>107</v>
      </c>
      <c r="K862" t="s">
        <v>108</v>
      </c>
      <c r="L862" t="s">
        <v>109</v>
      </c>
      <c r="M862" t="s">
        <v>110</v>
      </c>
      <c r="N862" t="s">
        <v>46</v>
      </c>
      <c r="P862">
        <v>915849</v>
      </c>
      <c r="Q862" t="s">
        <v>47</v>
      </c>
      <c r="R862">
        <v>21420</v>
      </c>
      <c r="S862" t="s">
        <v>48</v>
      </c>
      <c r="T862" t="s">
        <v>49</v>
      </c>
      <c r="U862">
        <v>49</v>
      </c>
      <c r="V862" t="s">
        <v>50</v>
      </c>
      <c r="W862" t="s">
        <v>51</v>
      </c>
      <c r="X862" t="s">
        <v>52</v>
      </c>
      <c r="Y862">
        <v>228105</v>
      </c>
      <c r="Z862" t="s">
        <v>114</v>
      </c>
      <c r="AB862" t="s">
        <v>115</v>
      </c>
      <c r="AC862" t="s">
        <v>56</v>
      </c>
      <c r="AD862" t="s">
        <v>57</v>
      </c>
      <c r="AE862" s="4">
        <v>0.61399999999999999</v>
      </c>
      <c r="AF862" t="s">
        <v>58</v>
      </c>
      <c r="AJ862">
        <v>0</v>
      </c>
    </row>
    <row r="863" spans="1:36" x14ac:dyDescent="0.2">
      <c r="A863">
        <v>5592</v>
      </c>
      <c r="B863" t="s">
        <v>1225</v>
      </c>
      <c r="C863" t="s">
        <v>38</v>
      </c>
      <c r="D863" t="s">
        <v>39</v>
      </c>
      <c r="E863">
        <v>62696</v>
      </c>
      <c r="F863" t="s">
        <v>105</v>
      </c>
      <c r="G863">
        <v>212161</v>
      </c>
      <c r="H863" t="s">
        <v>106</v>
      </c>
      <c r="J863" t="s">
        <v>107</v>
      </c>
      <c r="K863" t="s">
        <v>108</v>
      </c>
      <c r="L863" t="s">
        <v>109</v>
      </c>
      <c r="M863" t="s">
        <v>110</v>
      </c>
      <c r="N863" t="s">
        <v>46</v>
      </c>
      <c r="P863">
        <v>915849</v>
      </c>
      <c r="Q863" t="s">
        <v>47</v>
      </c>
      <c r="R863">
        <v>21420</v>
      </c>
      <c r="S863" t="s">
        <v>48</v>
      </c>
      <c r="T863" t="s">
        <v>49</v>
      </c>
      <c r="U863">
        <v>49</v>
      </c>
      <c r="V863" t="s">
        <v>50</v>
      </c>
      <c r="W863" t="s">
        <v>51</v>
      </c>
      <c r="X863" t="s">
        <v>52</v>
      </c>
      <c r="Y863">
        <v>212119</v>
      </c>
      <c r="Z863" t="s">
        <v>116</v>
      </c>
      <c r="AB863" t="s">
        <v>107</v>
      </c>
      <c r="AC863" t="s">
        <v>56</v>
      </c>
      <c r="AD863" t="s">
        <v>57</v>
      </c>
      <c r="AE863" s="4">
        <v>0.35699999999999998</v>
      </c>
      <c r="AF863" t="s">
        <v>58</v>
      </c>
      <c r="AJ863">
        <v>0</v>
      </c>
    </row>
    <row r="864" spans="1:36" x14ac:dyDescent="0.2">
      <c r="A864">
        <v>5592</v>
      </c>
      <c r="B864" t="s">
        <v>1225</v>
      </c>
      <c r="C864" t="s">
        <v>38</v>
      </c>
      <c r="D864" t="s">
        <v>39</v>
      </c>
      <c r="E864">
        <v>62696</v>
      </c>
      <c r="F864" t="s">
        <v>105</v>
      </c>
      <c r="G864">
        <v>212161</v>
      </c>
      <c r="H864" t="s">
        <v>106</v>
      </c>
      <c r="J864" t="s">
        <v>107</v>
      </c>
      <c r="K864" t="s">
        <v>108</v>
      </c>
      <c r="L864" t="s">
        <v>109</v>
      </c>
      <c r="M864" t="s">
        <v>110</v>
      </c>
      <c r="N864" t="s">
        <v>46</v>
      </c>
      <c r="P864">
        <v>915849</v>
      </c>
      <c r="Q864" t="s">
        <v>47</v>
      </c>
      <c r="R864">
        <v>21420</v>
      </c>
      <c r="S864" t="s">
        <v>48</v>
      </c>
      <c r="T864" t="s">
        <v>49</v>
      </c>
      <c r="U864">
        <v>49</v>
      </c>
      <c r="V864" t="s">
        <v>50</v>
      </c>
      <c r="W864" t="s">
        <v>51</v>
      </c>
      <c r="X864" t="s">
        <v>52</v>
      </c>
      <c r="Y864">
        <v>226652</v>
      </c>
      <c r="Z864" t="s">
        <v>117</v>
      </c>
      <c r="AB864" t="s">
        <v>118</v>
      </c>
      <c r="AC864" t="s">
        <v>56</v>
      </c>
      <c r="AD864" t="s">
        <v>57</v>
      </c>
      <c r="AE864" s="4">
        <v>0.4</v>
      </c>
      <c r="AF864" t="s">
        <v>58</v>
      </c>
      <c r="AJ864">
        <v>0</v>
      </c>
    </row>
    <row r="865" spans="1:36" x14ac:dyDescent="0.2">
      <c r="A865">
        <v>5593</v>
      </c>
      <c r="B865" t="s">
        <v>249</v>
      </c>
      <c r="C865" t="s">
        <v>250</v>
      </c>
      <c r="D865" t="s">
        <v>39</v>
      </c>
      <c r="E865">
        <v>62697</v>
      </c>
      <c r="F865" t="s">
        <v>269</v>
      </c>
      <c r="G865">
        <v>166878</v>
      </c>
      <c r="H865" t="s">
        <v>270</v>
      </c>
      <c r="J865" t="s">
        <v>271</v>
      </c>
      <c r="K865" t="s">
        <v>272</v>
      </c>
      <c r="L865" t="s">
        <v>273</v>
      </c>
      <c r="M865" t="s">
        <v>110</v>
      </c>
      <c r="N865" t="s">
        <v>46</v>
      </c>
      <c r="P865">
        <v>915849</v>
      </c>
      <c r="Q865" t="s">
        <v>47</v>
      </c>
      <c r="R865">
        <v>21420</v>
      </c>
      <c r="S865" t="s">
        <v>48</v>
      </c>
      <c r="T865" t="s">
        <v>49</v>
      </c>
      <c r="U865">
        <v>49</v>
      </c>
      <c r="V865" t="s">
        <v>50</v>
      </c>
      <c r="W865" t="s">
        <v>51</v>
      </c>
      <c r="X865" t="s">
        <v>52</v>
      </c>
      <c r="Y865">
        <v>269471</v>
      </c>
      <c r="Z865" t="s">
        <v>274</v>
      </c>
      <c r="AB865" t="s">
        <v>275</v>
      </c>
      <c r="AC865" t="s">
        <v>56</v>
      </c>
      <c r="AD865" t="s">
        <v>257</v>
      </c>
      <c r="AE865" s="4">
        <v>0.51</v>
      </c>
      <c r="AF865" t="s">
        <v>58</v>
      </c>
      <c r="AJ865">
        <v>0</v>
      </c>
    </row>
    <row r="866" spans="1:36" x14ac:dyDescent="0.2">
      <c r="A866">
        <v>5593</v>
      </c>
      <c r="B866" t="s">
        <v>249</v>
      </c>
      <c r="C866" t="s">
        <v>250</v>
      </c>
      <c r="D866" t="s">
        <v>39</v>
      </c>
      <c r="E866">
        <v>62697</v>
      </c>
      <c r="F866" t="s">
        <v>269</v>
      </c>
      <c r="G866">
        <v>166878</v>
      </c>
      <c r="H866" t="s">
        <v>270</v>
      </c>
      <c r="J866" t="s">
        <v>271</v>
      </c>
      <c r="K866" t="s">
        <v>272</v>
      </c>
      <c r="L866" t="s">
        <v>273</v>
      </c>
      <c r="M866" t="s">
        <v>110</v>
      </c>
      <c r="N866" t="s">
        <v>46</v>
      </c>
      <c r="P866">
        <v>915849</v>
      </c>
      <c r="Q866" t="s">
        <v>47</v>
      </c>
      <c r="R866">
        <v>21420</v>
      </c>
      <c r="S866" t="s">
        <v>48</v>
      </c>
      <c r="T866" t="s">
        <v>49</v>
      </c>
      <c r="U866">
        <v>49</v>
      </c>
      <c r="V866" t="s">
        <v>50</v>
      </c>
      <c r="W866" t="s">
        <v>51</v>
      </c>
      <c r="X866" t="s">
        <v>52</v>
      </c>
      <c r="Y866">
        <v>230192</v>
      </c>
      <c r="Z866" t="s">
        <v>276</v>
      </c>
      <c r="AA866" t="s">
        <v>137</v>
      </c>
      <c r="AB866" t="s">
        <v>277</v>
      </c>
      <c r="AC866" t="s">
        <v>56</v>
      </c>
      <c r="AD866" t="s">
        <v>257</v>
      </c>
      <c r="AE866" s="4">
        <v>0.46700000000000003</v>
      </c>
      <c r="AF866" t="s">
        <v>58</v>
      </c>
      <c r="AJ866">
        <v>0</v>
      </c>
    </row>
    <row r="867" spans="1:36" x14ac:dyDescent="0.2">
      <c r="A867">
        <v>5593</v>
      </c>
      <c r="B867" t="s">
        <v>249</v>
      </c>
      <c r="C867" t="s">
        <v>250</v>
      </c>
      <c r="D867" t="s">
        <v>39</v>
      </c>
      <c r="E867">
        <v>62697</v>
      </c>
      <c r="F867" t="s">
        <v>269</v>
      </c>
      <c r="G867">
        <v>166878</v>
      </c>
      <c r="H867" t="s">
        <v>270</v>
      </c>
      <c r="J867" t="s">
        <v>271</v>
      </c>
      <c r="K867" t="s">
        <v>272</v>
      </c>
      <c r="L867" t="s">
        <v>273</v>
      </c>
      <c r="M867" t="s">
        <v>110</v>
      </c>
      <c r="N867" t="s">
        <v>46</v>
      </c>
      <c r="P867">
        <v>915849</v>
      </c>
      <c r="Q867" t="s">
        <v>47</v>
      </c>
      <c r="R867">
        <v>21420</v>
      </c>
      <c r="S867" t="s">
        <v>48</v>
      </c>
      <c r="T867" t="s">
        <v>49</v>
      </c>
      <c r="U867">
        <v>49</v>
      </c>
      <c r="V867" t="s">
        <v>50</v>
      </c>
      <c r="W867" t="s">
        <v>51</v>
      </c>
      <c r="X867" t="s">
        <v>52</v>
      </c>
      <c r="Y867">
        <v>166878</v>
      </c>
      <c r="Z867" t="s">
        <v>270</v>
      </c>
      <c r="AB867" t="s">
        <v>271</v>
      </c>
      <c r="AC867" t="s">
        <v>56</v>
      </c>
      <c r="AD867" t="s">
        <v>257</v>
      </c>
      <c r="AE867" s="4">
        <v>0.48399999999999999</v>
      </c>
      <c r="AF867" t="s">
        <v>58</v>
      </c>
      <c r="AJ867">
        <v>0</v>
      </c>
    </row>
    <row r="868" spans="1:36" x14ac:dyDescent="0.2">
      <c r="A868">
        <v>5593</v>
      </c>
      <c r="B868" t="s">
        <v>249</v>
      </c>
      <c r="C868" t="s">
        <v>250</v>
      </c>
      <c r="D868" t="s">
        <v>39</v>
      </c>
      <c r="E868">
        <v>62697</v>
      </c>
      <c r="F868" t="s">
        <v>269</v>
      </c>
      <c r="G868">
        <v>166878</v>
      </c>
      <c r="H868" t="s">
        <v>270</v>
      </c>
      <c r="J868" t="s">
        <v>271</v>
      </c>
      <c r="K868" t="s">
        <v>272</v>
      </c>
      <c r="L868" t="s">
        <v>273</v>
      </c>
      <c r="M868" t="s">
        <v>110</v>
      </c>
      <c r="N868" t="s">
        <v>46</v>
      </c>
      <c r="P868">
        <v>915849</v>
      </c>
      <c r="Q868" t="s">
        <v>47</v>
      </c>
      <c r="R868">
        <v>21420</v>
      </c>
      <c r="S868" t="s">
        <v>48</v>
      </c>
      <c r="T868" t="s">
        <v>49</v>
      </c>
      <c r="U868">
        <v>49</v>
      </c>
      <c r="V868" t="s">
        <v>50</v>
      </c>
      <c r="W868" t="s">
        <v>51</v>
      </c>
      <c r="X868" t="s">
        <v>52</v>
      </c>
      <c r="Y868">
        <v>215695</v>
      </c>
      <c r="Z868" t="s">
        <v>53</v>
      </c>
      <c r="AA868" t="s">
        <v>54</v>
      </c>
      <c r="AB868" t="s">
        <v>55</v>
      </c>
      <c r="AC868" t="s">
        <v>56</v>
      </c>
      <c r="AD868" t="s">
        <v>257</v>
      </c>
      <c r="AE868" s="4">
        <v>0.83399999999999996</v>
      </c>
      <c r="AF868" t="s">
        <v>58</v>
      </c>
      <c r="AJ868">
        <v>0</v>
      </c>
    </row>
    <row r="869" spans="1:36" x14ac:dyDescent="0.2">
      <c r="A869">
        <v>5593</v>
      </c>
      <c r="B869" t="s">
        <v>249</v>
      </c>
      <c r="C869" t="s">
        <v>250</v>
      </c>
      <c r="D869" t="s">
        <v>39</v>
      </c>
      <c r="E869">
        <v>62697</v>
      </c>
      <c r="F869" t="s">
        <v>269</v>
      </c>
      <c r="G869">
        <v>166878</v>
      </c>
      <c r="H869" t="s">
        <v>270</v>
      </c>
      <c r="J869" t="s">
        <v>271</v>
      </c>
      <c r="K869" t="s">
        <v>272</v>
      </c>
      <c r="L869" t="s">
        <v>273</v>
      </c>
      <c r="M869" t="s">
        <v>110</v>
      </c>
      <c r="N869" t="s">
        <v>46</v>
      </c>
      <c r="P869">
        <v>915849</v>
      </c>
      <c r="Q869" t="s">
        <v>47</v>
      </c>
      <c r="R869">
        <v>21420</v>
      </c>
      <c r="S869" t="s">
        <v>48</v>
      </c>
      <c r="T869" t="s">
        <v>49</v>
      </c>
      <c r="U869">
        <v>49</v>
      </c>
      <c r="V869" t="s">
        <v>50</v>
      </c>
      <c r="W869" t="s">
        <v>51</v>
      </c>
      <c r="X869" t="s">
        <v>52</v>
      </c>
      <c r="Y869">
        <v>178234</v>
      </c>
      <c r="Z869" t="s">
        <v>278</v>
      </c>
      <c r="AB869" t="s">
        <v>279</v>
      </c>
      <c r="AC869" t="s">
        <v>58</v>
      </c>
      <c r="AD869" t="s">
        <v>257</v>
      </c>
      <c r="AE869" s="4">
        <v>0.628</v>
      </c>
      <c r="AF869" t="s">
        <v>58</v>
      </c>
      <c r="AJ869">
        <v>0</v>
      </c>
    </row>
    <row r="870" spans="1:36" x14ac:dyDescent="0.2">
      <c r="A870">
        <v>5593</v>
      </c>
      <c r="B870" t="s">
        <v>249</v>
      </c>
      <c r="C870" t="s">
        <v>250</v>
      </c>
      <c r="D870" t="s">
        <v>39</v>
      </c>
      <c r="E870">
        <v>62697</v>
      </c>
      <c r="F870" t="s">
        <v>269</v>
      </c>
      <c r="G870">
        <v>166878</v>
      </c>
      <c r="H870" t="s">
        <v>270</v>
      </c>
      <c r="J870" t="s">
        <v>271</v>
      </c>
      <c r="K870" t="s">
        <v>272</v>
      </c>
      <c r="L870" t="s">
        <v>273</v>
      </c>
      <c r="M870" t="s">
        <v>110</v>
      </c>
      <c r="N870" t="s">
        <v>46</v>
      </c>
      <c r="P870">
        <v>915849</v>
      </c>
      <c r="Q870" t="s">
        <v>47</v>
      </c>
      <c r="R870">
        <v>21420</v>
      </c>
      <c r="S870" t="s">
        <v>48</v>
      </c>
      <c r="T870" t="s">
        <v>49</v>
      </c>
      <c r="U870">
        <v>49</v>
      </c>
      <c r="V870" t="s">
        <v>50</v>
      </c>
      <c r="W870" t="s">
        <v>51</v>
      </c>
      <c r="X870" t="s">
        <v>52</v>
      </c>
      <c r="Y870">
        <v>113575</v>
      </c>
      <c r="Z870" t="s">
        <v>78</v>
      </c>
      <c r="AB870" t="s">
        <v>79</v>
      </c>
      <c r="AC870" t="s">
        <v>56</v>
      </c>
      <c r="AD870" t="s">
        <v>257</v>
      </c>
      <c r="AE870" s="4">
        <v>1.024</v>
      </c>
      <c r="AF870" t="s">
        <v>56</v>
      </c>
      <c r="AJ870">
        <v>0</v>
      </c>
    </row>
    <row r="871" spans="1:36" x14ac:dyDescent="0.2">
      <c r="A871">
        <v>5592</v>
      </c>
      <c r="B871" t="s">
        <v>1225</v>
      </c>
      <c r="C871" t="s">
        <v>38</v>
      </c>
      <c r="D871" t="s">
        <v>39</v>
      </c>
      <c r="E871">
        <v>62691</v>
      </c>
      <c r="F871" t="s">
        <v>40</v>
      </c>
      <c r="G871">
        <v>205846</v>
      </c>
      <c r="H871" t="s">
        <v>41</v>
      </c>
      <c r="J871" t="s">
        <v>42</v>
      </c>
      <c r="K871" t="s">
        <v>43</v>
      </c>
      <c r="L871" t="s">
        <v>44</v>
      </c>
      <c r="M871" t="s">
        <v>45</v>
      </c>
      <c r="N871" t="s">
        <v>46</v>
      </c>
      <c r="P871">
        <v>915849</v>
      </c>
      <c r="Q871" t="s">
        <v>47</v>
      </c>
      <c r="R871">
        <v>21420</v>
      </c>
      <c r="S871" t="s">
        <v>48</v>
      </c>
      <c r="T871" t="s">
        <v>49</v>
      </c>
      <c r="U871">
        <v>49</v>
      </c>
      <c r="V871" t="s">
        <v>50</v>
      </c>
      <c r="W871" t="s">
        <v>51</v>
      </c>
      <c r="X871" t="s">
        <v>52</v>
      </c>
      <c r="Y871">
        <v>215695</v>
      </c>
      <c r="Z871" t="s">
        <v>53</v>
      </c>
      <c r="AA871" t="s">
        <v>54</v>
      </c>
      <c r="AB871" t="s">
        <v>55</v>
      </c>
      <c r="AC871" t="s">
        <v>56</v>
      </c>
      <c r="AD871" t="s">
        <v>57</v>
      </c>
      <c r="AE871" s="4">
        <v>0.60199999999999998</v>
      </c>
      <c r="AF871" t="s">
        <v>58</v>
      </c>
      <c r="AJ871">
        <v>0</v>
      </c>
    </row>
    <row r="872" spans="1:36" x14ac:dyDescent="0.2">
      <c r="A872">
        <v>5592</v>
      </c>
      <c r="B872" t="s">
        <v>1225</v>
      </c>
      <c r="C872" t="s">
        <v>38</v>
      </c>
      <c r="D872" t="s">
        <v>39</v>
      </c>
      <c r="E872">
        <v>62691</v>
      </c>
      <c r="F872" t="s">
        <v>40</v>
      </c>
      <c r="G872">
        <v>205846</v>
      </c>
      <c r="H872" t="s">
        <v>41</v>
      </c>
      <c r="J872" t="s">
        <v>42</v>
      </c>
      <c r="K872" t="s">
        <v>43</v>
      </c>
      <c r="L872" t="s">
        <v>44</v>
      </c>
      <c r="M872" t="s">
        <v>45</v>
      </c>
      <c r="N872" t="s">
        <v>46</v>
      </c>
      <c r="P872">
        <v>915849</v>
      </c>
      <c r="Q872" t="s">
        <v>47</v>
      </c>
      <c r="R872">
        <v>21420</v>
      </c>
      <c r="S872" t="s">
        <v>48</v>
      </c>
      <c r="T872" t="s">
        <v>49</v>
      </c>
      <c r="U872">
        <v>49</v>
      </c>
      <c r="V872" t="s">
        <v>50</v>
      </c>
      <c r="W872" t="s">
        <v>51</v>
      </c>
      <c r="X872" t="s">
        <v>52</v>
      </c>
      <c r="Y872">
        <v>103745</v>
      </c>
      <c r="Z872" t="s">
        <v>59</v>
      </c>
      <c r="AB872" t="s">
        <v>60</v>
      </c>
      <c r="AC872" t="s">
        <v>56</v>
      </c>
      <c r="AD872" t="s">
        <v>57</v>
      </c>
      <c r="AE872" s="4">
        <v>0.34300000000000003</v>
      </c>
      <c r="AF872" t="s">
        <v>56</v>
      </c>
      <c r="AJ872">
        <v>0</v>
      </c>
    </row>
    <row r="873" spans="1:36" x14ac:dyDescent="0.2">
      <c r="A873">
        <v>5592</v>
      </c>
      <c r="B873" t="s">
        <v>1225</v>
      </c>
      <c r="C873" t="s">
        <v>38</v>
      </c>
      <c r="D873" t="s">
        <v>39</v>
      </c>
      <c r="E873">
        <v>62691</v>
      </c>
      <c r="F873" t="s">
        <v>40</v>
      </c>
      <c r="G873">
        <v>205846</v>
      </c>
      <c r="H873" t="s">
        <v>41</v>
      </c>
      <c r="J873" t="s">
        <v>42</v>
      </c>
      <c r="K873" t="s">
        <v>43</v>
      </c>
      <c r="L873" t="s">
        <v>44</v>
      </c>
      <c r="M873" t="s">
        <v>45</v>
      </c>
      <c r="N873" t="s">
        <v>46</v>
      </c>
      <c r="P873">
        <v>915849</v>
      </c>
      <c r="Q873" t="s">
        <v>47</v>
      </c>
      <c r="R873">
        <v>21420</v>
      </c>
      <c r="S873" t="s">
        <v>48</v>
      </c>
      <c r="T873" t="s">
        <v>49</v>
      </c>
      <c r="U873">
        <v>49</v>
      </c>
      <c r="V873" t="s">
        <v>50</v>
      </c>
      <c r="W873" t="s">
        <v>51</v>
      </c>
      <c r="X873" t="s">
        <v>52</v>
      </c>
      <c r="Y873">
        <v>233356</v>
      </c>
      <c r="Z873" t="s">
        <v>61</v>
      </c>
      <c r="AB873" t="s">
        <v>62</v>
      </c>
      <c r="AC873" t="s">
        <v>56</v>
      </c>
      <c r="AD873" t="s">
        <v>57</v>
      </c>
      <c r="AE873" s="4">
        <v>0.29699999999999999</v>
      </c>
      <c r="AF873" t="s">
        <v>56</v>
      </c>
      <c r="AJ873">
        <v>0</v>
      </c>
    </row>
    <row r="874" spans="1:36" x14ac:dyDescent="0.2">
      <c r="A874">
        <v>5592</v>
      </c>
      <c r="B874" t="s">
        <v>1225</v>
      </c>
      <c r="C874" t="s">
        <v>38</v>
      </c>
      <c r="D874" t="s">
        <v>39</v>
      </c>
      <c r="E874">
        <v>62691</v>
      </c>
      <c r="F874" t="s">
        <v>40</v>
      </c>
      <c r="G874">
        <v>205846</v>
      </c>
      <c r="H874" t="s">
        <v>41</v>
      </c>
      <c r="J874" t="s">
        <v>42</v>
      </c>
      <c r="K874" t="s">
        <v>43</v>
      </c>
      <c r="L874" t="s">
        <v>44</v>
      </c>
      <c r="M874" t="s">
        <v>45</v>
      </c>
      <c r="N874" t="s">
        <v>46</v>
      </c>
      <c r="P874">
        <v>915849</v>
      </c>
      <c r="Q874" t="s">
        <v>47</v>
      </c>
      <c r="R874">
        <v>21420</v>
      </c>
      <c r="S874" t="s">
        <v>48</v>
      </c>
      <c r="T874" t="s">
        <v>49</v>
      </c>
      <c r="U874">
        <v>49</v>
      </c>
      <c r="V874" t="s">
        <v>50</v>
      </c>
      <c r="W874" t="s">
        <v>51</v>
      </c>
      <c r="X874" t="s">
        <v>52</v>
      </c>
      <c r="Y874">
        <v>204165</v>
      </c>
      <c r="Z874" t="s">
        <v>53</v>
      </c>
      <c r="AB874" t="s">
        <v>63</v>
      </c>
      <c r="AC874" t="s">
        <v>56</v>
      </c>
      <c r="AD874" t="s">
        <v>57</v>
      </c>
      <c r="AE874" s="4">
        <v>0.26500000000000001</v>
      </c>
      <c r="AF874" t="s">
        <v>56</v>
      </c>
      <c r="AJ874">
        <v>0</v>
      </c>
    </row>
    <row r="875" spans="1:36" x14ac:dyDescent="0.2">
      <c r="A875">
        <v>5592</v>
      </c>
      <c r="B875" t="s">
        <v>1225</v>
      </c>
      <c r="C875" t="s">
        <v>38</v>
      </c>
      <c r="D875" t="s">
        <v>39</v>
      </c>
      <c r="E875">
        <v>62691</v>
      </c>
      <c r="F875" t="s">
        <v>40</v>
      </c>
      <c r="G875">
        <v>205846</v>
      </c>
      <c r="H875" t="s">
        <v>41</v>
      </c>
      <c r="J875" t="s">
        <v>42</v>
      </c>
      <c r="K875" t="s">
        <v>43</v>
      </c>
      <c r="L875" t="s">
        <v>44</v>
      </c>
      <c r="M875" t="s">
        <v>45</v>
      </c>
      <c r="N875" t="s">
        <v>46</v>
      </c>
      <c r="P875">
        <v>915849</v>
      </c>
      <c r="Q875" t="s">
        <v>47</v>
      </c>
      <c r="R875">
        <v>21420</v>
      </c>
      <c r="S875" t="s">
        <v>48</v>
      </c>
      <c r="T875" t="s">
        <v>49</v>
      </c>
      <c r="U875">
        <v>49</v>
      </c>
      <c r="V875" t="s">
        <v>50</v>
      </c>
      <c r="W875" t="s">
        <v>51</v>
      </c>
      <c r="X875" t="s">
        <v>52</v>
      </c>
      <c r="Y875">
        <v>179947</v>
      </c>
      <c r="Z875" t="s">
        <v>64</v>
      </c>
      <c r="AB875" t="s">
        <v>65</v>
      </c>
      <c r="AC875" t="s">
        <v>56</v>
      </c>
      <c r="AD875" t="s">
        <v>57</v>
      </c>
      <c r="AE875" s="4">
        <v>0.248</v>
      </c>
      <c r="AF875" t="s">
        <v>56</v>
      </c>
      <c r="AG875" t="s">
        <v>33</v>
      </c>
      <c r="AJ875">
        <v>0</v>
      </c>
    </row>
    <row r="876" spans="1:36" x14ac:dyDescent="0.2">
      <c r="A876">
        <v>5592</v>
      </c>
      <c r="B876" t="s">
        <v>1225</v>
      </c>
      <c r="C876" t="s">
        <v>38</v>
      </c>
      <c r="D876" t="s">
        <v>39</v>
      </c>
      <c r="E876">
        <v>62691</v>
      </c>
      <c r="F876" t="s">
        <v>40</v>
      </c>
      <c r="G876">
        <v>205846</v>
      </c>
      <c r="H876" t="s">
        <v>41</v>
      </c>
      <c r="J876" t="s">
        <v>42</v>
      </c>
      <c r="K876" t="s">
        <v>43</v>
      </c>
      <c r="L876" t="s">
        <v>44</v>
      </c>
      <c r="M876" t="s">
        <v>45</v>
      </c>
      <c r="N876" t="s">
        <v>46</v>
      </c>
      <c r="P876">
        <v>915849</v>
      </c>
      <c r="Q876" t="s">
        <v>47</v>
      </c>
      <c r="R876">
        <v>21420</v>
      </c>
      <c r="S876" t="s">
        <v>48</v>
      </c>
      <c r="T876" t="s">
        <v>49</v>
      </c>
      <c r="U876">
        <v>49</v>
      </c>
      <c r="V876" t="s">
        <v>50</v>
      </c>
      <c r="W876" t="s">
        <v>51</v>
      </c>
      <c r="X876" t="s">
        <v>52</v>
      </c>
      <c r="Y876">
        <v>103749</v>
      </c>
      <c r="Z876" t="s">
        <v>53</v>
      </c>
      <c r="AA876" t="s">
        <v>66</v>
      </c>
      <c r="AB876" t="s">
        <v>67</v>
      </c>
      <c r="AC876" t="s">
        <v>56</v>
      </c>
      <c r="AD876" t="s">
        <v>57</v>
      </c>
      <c r="AE876" s="4">
        <v>0.33300000000000002</v>
      </c>
      <c r="AF876" t="s">
        <v>58</v>
      </c>
      <c r="AJ876">
        <v>0</v>
      </c>
    </row>
    <row r="877" spans="1:36" x14ac:dyDescent="0.2">
      <c r="A877">
        <v>5592</v>
      </c>
      <c r="B877" t="s">
        <v>1225</v>
      </c>
      <c r="C877" t="s">
        <v>38</v>
      </c>
      <c r="D877" t="s">
        <v>39</v>
      </c>
      <c r="E877">
        <v>62691</v>
      </c>
      <c r="F877" t="s">
        <v>40</v>
      </c>
      <c r="G877">
        <v>205846</v>
      </c>
      <c r="H877" t="s">
        <v>41</v>
      </c>
      <c r="J877" t="s">
        <v>42</v>
      </c>
      <c r="K877" t="s">
        <v>43</v>
      </c>
      <c r="L877" t="s">
        <v>44</v>
      </c>
      <c r="M877" t="s">
        <v>45</v>
      </c>
      <c r="N877" t="s">
        <v>46</v>
      </c>
      <c r="P877">
        <v>915849</v>
      </c>
      <c r="Q877" t="s">
        <v>47</v>
      </c>
      <c r="R877">
        <v>21420</v>
      </c>
      <c r="S877" t="s">
        <v>48</v>
      </c>
      <c r="T877" t="s">
        <v>49</v>
      </c>
      <c r="U877">
        <v>49</v>
      </c>
      <c r="V877" t="s">
        <v>50</v>
      </c>
      <c r="W877" t="s">
        <v>51</v>
      </c>
      <c r="X877" t="s">
        <v>52</v>
      </c>
      <c r="Y877">
        <v>205846</v>
      </c>
      <c r="Z877" t="s">
        <v>41</v>
      </c>
      <c r="AB877" t="s">
        <v>42</v>
      </c>
      <c r="AC877" t="s">
        <v>56</v>
      </c>
      <c r="AD877" t="s">
        <v>57</v>
      </c>
      <c r="AE877" s="4">
        <v>0.26400000000000001</v>
      </c>
      <c r="AF877" t="s">
        <v>56</v>
      </c>
      <c r="AJ877">
        <v>0</v>
      </c>
    </row>
    <row r="878" spans="1:36" x14ac:dyDescent="0.2">
      <c r="A878">
        <v>5592</v>
      </c>
      <c r="B878" t="s">
        <v>1225</v>
      </c>
      <c r="C878" t="s">
        <v>38</v>
      </c>
      <c r="D878" t="s">
        <v>39</v>
      </c>
      <c r="E878">
        <v>62692</v>
      </c>
      <c r="F878" t="s">
        <v>68</v>
      </c>
      <c r="G878">
        <v>173260</v>
      </c>
      <c r="H878" t="s">
        <v>69</v>
      </c>
      <c r="J878" t="s">
        <v>70</v>
      </c>
      <c r="K878" t="s">
        <v>71</v>
      </c>
      <c r="L878" t="s">
        <v>72</v>
      </c>
      <c r="M878" t="s">
        <v>45</v>
      </c>
      <c r="N878" t="s">
        <v>46</v>
      </c>
      <c r="P878">
        <v>915849</v>
      </c>
      <c r="Q878" t="s">
        <v>47</v>
      </c>
      <c r="R878">
        <v>21420</v>
      </c>
      <c r="S878" t="s">
        <v>48</v>
      </c>
      <c r="T878" t="s">
        <v>49</v>
      </c>
      <c r="U878">
        <v>49</v>
      </c>
      <c r="V878" t="s">
        <v>50</v>
      </c>
      <c r="W878" t="s">
        <v>51</v>
      </c>
      <c r="X878" t="s">
        <v>52</v>
      </c>
      <c r="Y878">
        <v>127180</v>
      </c>
      <c r="Z878" t="s">
        <v>73</v>
      </c>
      <c r="AB878" t="s">
        <v>74</v>
      </c>
      <c r="AC878" t="s">
        <v>56</v>
      </c>
      <c r="AD878" t="s">
        <v>57</v>
      </c>
      <c r="AE878" s="4">
        <v>0.77500000000000002</v>
      </c>
      <c r="AF878" t="s">
        <v>58</v>
      </c>
      <c r="AJ878">
        <v>0</v>
      </c>
    </row>
    <row r="879" spans="1:36" x14ac:dyDescent="0.2">
      <c r="A879">
        <v>5592</v>
      </c>
      <c r="B879" t="s">
        <v>1225</v>
      </c>
      <c r="C879" t="s">
        <v>38</v>
      </c>
      <c r="D879" t="s">
        <v>39</v>
      </c>
      <c r="E879">
        <v>62692</v>
      </c>
      <c r="F879" t="s">
        <v>68</v>
      </c>
      <c r="G879">
        <v>173260</v>
      </c>
      <c r="H879" t="s">
        <v>69</v>
      </c>
      <c r="J879" t="s">
        <v>70</v>
      </c>
      <c r="K879" t="s">
        <v>71</v>
      </c>
      <c r="L879" t="s">
        <v>72</v>
      </c>
      <c r="M879" t="s">
        <v>45</v>
      </c>
      <c r="N879" t="s">
        <v>46</v>
      </c>
      <c r="P879">
        <v>915849</v>
      </c>
      <c r="Q879" t="s">
        <v>47</v>
      </c>
      <c r="R879">
        <v>21420</v>
      </c>
      <c r="S879" t="s">
        <v>48</v>
      </c>
      <c r="T879" t="s">
        <v>49</v>
      </c>
      <c r="U879">
        <v>49</v>
      </c>
      <c r="V879" t="s">
        <v>50</v>
      </c>
      <c r="W879" t="s">
        <v>51</v>
      </c>
      <c r="X879" t="s">
        <v>52</v>
      </c>
      <c r="Y879">
        <v>176236</v>
      </c>
      <c r="Z879" t="s">
        <v>75</v>
      </c>
      <c r="AB879" t="s">
        <v>76</v>
      </c>
      <c r="AC879" t="s">
        <v>56</v>
      </c>
      <c r="AD879" t="s">
        <v>57</v>
      </c>
      <c r="AE879" s="4">
        <v>0.44700000000000001</v>
      </c>
      <c r="AF879" t="s">
        <v>56</v>
      </c>
      <c r="AJ879">
        <v>0</v>
      </c>
    </row>
    <row r="880" spans="1:36" x14ac:dyDescent="0.2">
      <c r="A880">
        <v>5592</v>
      </c>
      <c r="B880" t="s">
        <v>1225</v>
      </c>
      <c r="C880" t="s">
        <v>38</v>
      </c>
      <c r="D880" t="s">
        <v>39</v>
      </c>
      <c r="E880">
        <v>62692</v>
      </c>
      <c r="F880" t="s">
        <v>68</v>
      </c>
      <c r="G880">
        <v>173260</v>
      </c>
      <c r="H880" t="s">
        <v>69</v>
      </c>
      <c r="J880" t="s">
        <v>70</v>
      </c>
      <c r="K880" t="s">
        <v>71</v>
      </c>
      <c r="L880" t="s">
        <v>72</v>
      </c>
      <c r="M880" t="s">
        <v>45</v>
      </c>
      <c r="N880" t="s">
        <v>46</v>
      </c>
      <c r="P880">
        <v>915849</v>
      </c>
      <c r="Q880" t="s">
        <v>47</v>
      </c>
      <c r="R880">
        <v>21420</v>
      </c>
      <c r="S880" t="s">
        <v>48</v>
      </c>
      <c r="T880" t="s">
        <v>49</v>
      </c>
      <c r="U880">
        <v>49</v>
      </c>
      <c r="V880" t="s">
        <v>50</v>
      </c>
      <c r="W880" t="s">
        <v>51</v>
      </c>
      <c r="X880" t="s">
        <v>52</v>
      </c>
      <c r="Y880">
        <v>215695</v>
      </c>
      <c r="Z880" t="s">
        <v>53</v>
      </c>
      <c r="AA880" t="s">
        <v>54</v>
      </c>
      <c r="AB880" t="s">
        <v>55</v>
      </c>
      <c r="AC880" t="s">
        <v>56</v>
      </c>
      <c r="AD880" t="s">
        <v>57</v>
      </c>
      <c r="AE880" s="4">
        <v>0.60199999999999998</v>
      </c>
      <c r="AF880" t="s">
        <v>58</v>
      </c>
      <c r="AJ880">
        <v>0</v>
      </c>
    </row>
    <row r="881" spans="1:36" x14ac:dyDescent="0.2">
      <c r="A881">
        <v>5592</v>
      </c>
      <c r="B881" t="s">
        <v>1225</v>
      </c>
      <c r="C881" t="s">
        <v>38</v>
      </c>
      <c r="D881" t="s">
        <v>39</v>
      </c>
      <c r="E881">
        <v>62692</v>
      </c>
      <c r="F881" t="s">
        <v>68</v>
      </c>
      <c r="G881">
        <v>173260</v>
      </c>
      <c r="H881" t="s">
        <v>69</v>
      </c>
      <c r="J881" t="s">
        <v>70</v>
      </c>
      <c r="K881" t="s">
        <v>71</v>
      </c>
      <c r="L881" t="s">
        <v>72</v>
      </c>
      <c r="M881" t="s">
        <v>45</v>
      </c>
      <c r="N881" t="s">
        <v>46</v>
      </c>
      <c r="P881">
        <v>915849</v>
      </c>
      <c r="Q881" t="s">
        <v>47</v>
      </c>
      <c r="R881">
        <v>21420</v>
      </c>
      <c r="S881" t="s">
        <v>48</v>
      </c>
      <c r="T881" t="s">
        <v>49</v>
      </c>
      <c r="U881">
        <v>49</v>
      </c>
      <c r="V881" t="s">
        <v>50</v>
      </c>
      <c r="W881" t="s">
        <v>51</v>
      </c>
      <c r="X881" t="s">
        <v>52</v>
      </c>
      <c r="Y881">
        <v>173260</v>
      </c>
      <c r="Z881" t="s">
        <v>69</v>
      </c>
      <c r="AB881" t="s">
        <v>70</v>
      </c>
      <c r="AC881" t="s">
        <v>56</v>
      </c>
      <c r="AD881" t="s">
        <v>57</v>
      </c>
      <c r="AE881" s="4">
        <v>0.39500000000000002</v>
      </c>
      <c r="AF881" t="s">
        <v>56</v>
      </c>
      <c r="AJ881">
        <v>0</v>
      </c>
    </row>
    <row r="882" spans="1:36" x14ac:dyDescent="0.2">
      <c r="A882">
        <v>5592</v>
      </c>
      <c r="B882" t="s">
        <v>1225</v>
      </c>
      <c r="C882" t="s">
        <v>38</v>
      </c>
      <c r="D882" t="s">
        <v>39</v>
      </c>
      <c r="E882">
        <v>62692</v>
      </c>
      <c r="F882" t="s">
        <v>68</v>
      </c>
      <c r="G882">
        <v>173260</v>
      </c>
      <c r="H882" t="s">
        <v>69</v>
      </c>
      <c r="J882" t="s">
        <v>70</v>
      </c>
      <c r="K882" t="s">
        <v>71</v>
      </c>
      <c r="L882" t="s">
        <v>72</v>
      </c>
      <c r="M882" t="s">
        <v>45</v>
      </c>
      <c r="N882" t="s">
        <v>46</v>
      </c>
      <c r="P882">
        <v>915849</v>
      </c>
      <c r="Q882" t="s">
        <v>47</v>
      </c>
      <c r="R882">
        <v>21420</v>
      </c>
      <c r="S882" t="s">
        <v>48</v>
      </c>
      <c r="T882" t="s">
        <v>49</v>
      </c>
      <c r="U882">
        <v>49</v>
      </c>
      <c r="V882" t="s">
        <v>50</v>
      </c>
      <c r="W882" t="s">
        <v>51</v>
      </c>
      <c r="X882" t="s">
        <v>52</v>
      </c>
      <c r="Y882">
        <v>103745</v>
      </c>
      <c r="Z882" t="s">
        <v>59</v>
      </c>
      <c r="AB882" t="s">
        <v>60</v>
      </c>
      <c r="AC882" t="s">
        <v>58</v>
      </c>
      <c r="AD882" t="s">
        <v>57</v>
      </c>
      <c r="AE882" s="4">
        <v>0.34300000000000003</v>
      </c>
      <c r="AF882" t="s">
        <v>56</v>
      </c>
      <c r="AJ882">
        <v>0</v>
      </c>
    </row>
    <row r="883" spans="1:36" x14ac:dyDescent="0.2">
      <c r="A883">
        <v>5593</v>
      </c>
      <c r="B883" t="s">
        <v>249</v>
      </c>
      <c r="C883" t="s">
        <v>250</v>
      </c>
      <c r="D883" t="s">
        <v>39</v>
      </c>
      <c r="E883">
        <v>62738</v>
      </c>
      <c r="F883" t="s">
        <v>472</v>
      </c>
      <c r="G883">
        <v>154984</v>
      </c>
      <c r="H883" t="s">
        <v>473</v>
      </c>
      <c r="J883" t="s">
        <v>474</v>
      </c>
      <c r="K883" t="s">
        <v>475</v>
      </c>
      <c r="L883" t="s">
        <v>476</v>
      </c>
      <c r="M883" t="s">
        <v>124</v>
      </c>
      <c r="N883" t="s">
        <v>46</v>
      </c>
      <c r="P883">
        <v>10335</v>
      </c>
      <c r="Q883" t="s">
        <v>477</v>
      </c>
      <c r="R883">
        <v>20953</v>
      </c>
      <c r="S883" t="s">
        <v>478</v>
      </c>
      <c r="T883" t="s">
        <v>479</v>
      </c>
      <c r="U883">
        <v>100</v>
      </c>
      <c r="V883" t="s">
        <v>480</v>
      </c>
      <c r="W883" t="s">
        <v>481</v>
      </c>
      <c r="X883" t="s">
        <v>482</v>
      </c>
      <c r="Y883">
        <v>154984</v>
      </c>
      <c r="Z883" t="s">
        <v>473</v>
      </c>
      <c r="AB883" t="s">
        <v>474</v>
      </c>
      <c r="AC883" t="s">
        <v>56</v>
      </c>
      <c r="AD883" t="s">
        <v>257</v>
      </c>
      <c r="AE883" s="4">
        <v>1.1000000000000001</v>
      </c>
      <c r="AF883" t="s">
        <v>58</v>
      </c>
      <c r="AJ883">
        <v>0</v>
      </c>
    </row>
    <row r="884" spans="1:36" x14ac:dyDescent="0.2">
      <c r="A884">
        <v>5593</v>
      </c>
      <c r="B884" t="s">
        <v>249</v>
      </c>
      <c r="C884" t="s">
        <v>250</v>
      </c>
      <c r="D884" t="s">
        <v>39</v>
      </c>
      <c r="E884">
        <v>62738</v>
      </c>
      <c r="F884" t="s">
        <v>472</v>
      </c>
      <c r="G884">
        <v>154984</v>
      </c>
      <c r="H884" t="s">
        <v>473</v>
      </c>
      <c r="J884" t="s">
        <v>474</v>
      </c>
      <c r="K884" t="s">
        <v>475</v>
      </c>
      <c r="L884" t="s">
        <v>476</v>
      </c>
      <c r="M884" t="s">
        <v>124</v>
      </c>
      <c r="N884" t="s">
        <v>46</v>
      </c>
      <c r="P884">
        <v>10335</v>
      </c>
      <c r="Q884" t="s">
        <v>477</v>
      </c>
      <c r="R884">
        <v>20953</v>
      </c>
      <c r="S884" t="s">
        <v>478</v>
      </c>
      <c r="T884" t="s">
        <v>479</v>
      </c>
      <c r="U884">
        <v>100</v>
      </c>
      <c r="V884" t="s">
        <v>480</v>
      </c>
      <c r="W884" t="s">
        <v>481</v>
      </c>
      <c r="X884" t="s">
        <v>482</v>
      </c>
      <c r="Y884">
        <v>113442</v>
      </c>
      <c r="Z884" t="s">
        <v>143</v>
      </c>
      <c r="AB884" t="s">
        <v>483</v>
      </c>
      <c r="AC884" t="s">
        <v>58</v>
      </c>
      <c r="AD884" t="s">
        <v>257</v>
      </c>
      <c r="AE884" s="4">
        <v>0.85</v>
      </c>
      <c r="AF884" t="s">
        <v>58</v>
      </c>
      <c r="AJ884">
        <v>0</v>
      </c>
    </row>
    <row r="885" spans="1:36" x14ac:dyDescent="0.2">
      <c r="A885">
        <v>5593</v>
      </c>
      <c r="B885" t="s">
        <v>249</v>
      </c>
      <c r="C885" t="s">
        <v>250</v>
      </c>
      <c r="D885" t="s">
        <v>39</v>
      </c>
      <c r="E885">
        <v>62738</v>
      </c>
      <c r="F885" t="s">
        <v>472</v>
      </c>
      <c r="G885">
        <v>154984</v>
      </c>
      <c r="H885" t="s">
        <v>473</v>
      </c>
      <c r="J885" t="s">
        <v>474</v>
      </c>
      <c r="K885" t="s">
        <v>475</v>
      </c>
      <c r="L885" t="s">
        <v>476</v>
      </c>
      <c r="M885" t="s">
        <v>124</v>
      </c>
      <c r="N885" t="s">
        <v>46</v>
      </c>
      <c r="P885">
        <v>10335</v>
      </c>
      <c r="Q885" t="s">
        <v>477</v>
      </c>
      <c r="R885">
        <v>20953</v>
      </c>
      <c r="S885" t="s">
        <v>478</v>
      </c>
      <c r="T885" t="s">
        <v>479</v>
      </c>
      <c r="U885">
        <v>100</v>
      </c>
      <c r="V885" t="s">
        <v>480</v>
      </c>
      <c r="W885" t="s">
        <v>481</v>
      </c>
      <c r="X885" t="s">
        <v>482</v>
      </c>
      <c r="Y885">
        <v>106330</v>
      </c>
      <c r="Z885" t="s">
        <v>484</v>
      </c>
      <c r="AB885" t="s">
        <v>485</v>
      </c>
      <c r="AC885" t="s">
        <v>56</v>
      </c>
      <c r="AD885" t="s">
        <v>257</v>
      </c>
      <c r="AE885" s="4">
        <v>0.75</v>
      </c>
      <c r="AF885" t="s">
        <v>58</v>
      </c>
      <c r="AJ885">
        <v>0</v>
      </c>
    </row>
    <row r="886" spans="1:36" x14ac:dyDescent="0.2">
      <c r="A886">
        <v>5593</v>
      </c>
      <c r="B886" t="s">
        <v>249</v>
      </c>
      <c r="C886" t="s">
        <v>250</v>
      </c>
      <c r="D886" t="s">
        <v>39</v>
      </c>
      <c r="E886">
        <v>62738</v>
      </c>
      <c r="F886" t="s">
        <v>472</v>
      </c>
      <c r="G886">
        <v>154984</v>
      </c>
      <c r="H886" t="s">
        <v>473</v>
      </c>
      <c r="J886" t="s">
        <v>474</v>
      </c>
      <c r="K886" t="s">
        <v>475</v>
      </c>
      <c r="L886" t="s">
        <v>476</v>
      </c>
      <c r="M886" t="s">
        <v>124</v>
      </c>
      <c r="N886" t="s">
        <v>46</v>
      </c>
      <c r="P886">
        <v>10335</v>
      </c>
      <c r="Q886" t="s">
        <v>477</v>
      </c>
      <c r="R886">
        <v>20953</v>
      </c>
      <c r="S886" t="s">
        <v>478</v>
      </c>
      <c r="T886" t="s">
        <v>479</v>
      </c>
      <c r="U886">
        <v>100</v>
      </c>
      <c r="V886" t="s">
        <v>480</v>
      </c>
      <c r="W886" t="s">
        <v>481</v>
      </c>
      <c r="X886" t="s">
        <v>482</v>
      </c>
      <c r="Y886">
        <v>106340</v>
      </c>
      <c r="Z886" t="s">
        <v>486</v>
      </c>
      <c r="AB886" t="s">
        <v>487</v>
      </c>
      <c r="AC886" t="s">
        <v>58</v>
      </c>
      <c r="AD886" t="s">
        <v>257</v>
      </c>
      <c r="AE886" s="4">
        <v>0.75</v>
      </c>
      <c r="AF886" t="s">
        <v>58</v>
      </c>
      <c r="AJ886">
        <v>0</v>
      </c>
    </row>
    <row r="887" spans="1:36" x14ac:dyDescent="0.2">
      <c r="A887">
        <v>5593</v>
      </c>
      <c r="B887" t="s">
        <v>249</v>
      </c>
      <c r="C887" t="s">
        <v>250</v>
      </c>
      <c r="D887" t="s">
        <v>39</v>
      </c>
      <c r="E887">
        <v>62738</v>
      </c>
      <c r="F887" t="s">
        <v>472</v>
      </c>
      <c r="G887">
        <v>154984</v>
      </c>
      <c r="H887" t="s">
        <v>473</v>
      </c>
      <c r="J887" t="s">
        <v>474</v>
      </c>
      <c r="K887" t="s">
        <v>475</v>
      </c>
      <c r="L887" t="s">
        <v>476</v>
      </c>
      <c r="M887" t="s">
        <v>124</v>
      </c>
      <c r="N887" t="s">
        <v>46</v>
      </c>
      <c r="P887">
        <v>10335</v>
      </c>
      <c r="Q887" t="s">
        <v>477</v>
      </c>
      <c r="R887">
        <v>20953</v>
      </c>
      <c r="S887" t="s">
        <v>478</v>
      </c>
      <c r="T887" t="s">
        <v>479</v>
      </c>
      <c r="U887">
        <v>100</v>
      </c>
      <c r="V887" t="s">
        <v>480</v>
      </c>
      <c r="W887" t="s">
        <v>481</v>
      </c>
      <c r="X887" t="s">
        <v>482</v>
      </c>
      <c r="Y887">
        <v>272050</v>
      </c>
      <c r="Z887" t="s">
        <v>73</v>
      </c>
      <c r="AB887" t="s">
        <v>488</v>
      </c>
      <c r="AC887" t="s">
        <v>56</v>
      </c>
      <c r="AD887" t="s">
        <v>257</v>
      </c>
      <c r="AE887" s="4">
        <v>0.55000000000000004</v>
      </c>
      <c r="AF887" t="s">
        <v>58</v>
      </c>
      <c r="AJ887">
        <v>0</v>
      </c>
    </row>
    <row r="888" spans="1:36" x14ac:dyDescent="0.2">
      <c r="A888">
        <v>5597</v>
      </c>
      <c r="B888" t="s">
        <v>919</v>
      </c>
      <c r="C888" t="s">
        <v>920</v>
      </c>
      <c r="D888" t="s">
        <v>39</v>
      </c>
      <c r="E888">
        <v>62954</v>
      </c>
      <c r="F888" t="s">
        <v>969</v>
      </c>
      <c r="G888">
        <v>263553</v>
      </c>
      <c r="H888" t="s">
        <v>790</v>
      </c>
      <c r="J888" t="s">
        <v>793</v>
      </c>
      <c r="K888" t="s">
        <v>970</v>
      </c>
      <c r="L888" t="s">
        <v>971</v>
      </c>
      <c r="M888" t="s">
        <v>82</v>
      </c>
      <c r="N888" t="s">
        <v>46</v>
      </c>
      <c r="O888" t="s">
        <v>110</v>
      </c>
      <c r="P888">
        <v>10335</v>
      </c>
      <c r="Q888" t="s">
        <v>477</v>
      </c>
      <c r="R888">
        <v>20953</v>
      </c>
      <c r="S888" t="s">
        <v>478</v>
      </c>
      <c r="T888" t="s">
        <v>479</v>
      </c>
      <c r="U888">
        <v>100</v>
      </c>
      <c r="V888" t="s">
        <v>480</v>
      </c>
      <c r="W888" t="s">
        <v>481</v>
      </c>
      <c r="X888" t="s">
        <v>482</v>
      </c>
      <c r="Y888">
        <v>181215</v>
      </c>
      <c r="Z888" t="s">
        <v>795</v>
      </c>
      <c r="AB888" t="s">
        <v>796</v>
      </c>
      <c r="AC888" t="s">
        <v>56</v>
      </c>
      <c r="AD888" t="s">
        <v>855</v>
      </c>
      <c r="AE888" s="4">
        <v>2.2469999999999999</v>
      </c>
      <c r="AF888" t="s">
        <v>56</v>
      </c>
      <c r="AJ888">
        <v>0</v>
      </c>
    </row>
    <row r="889" spans="1:36" x14ac:dyDescent="0.2">
      <c r="A889">
        <v>5597</v>
      </c>
      <c r="B889" t="s">
        <v>919</v>
      </c>
      <c r="C889" t="s">
        <v>920</v>
      </c>
      <c r="D889" t="s">
        <v>39</v>
      </c>
      <c r="E889">
        <v>62954</v>
      </c>
      <c r="F889" t="s">
        <v>969</v>
      </c>
      <c r="G889">
        <v>263553</v>
      </c>
      <c r="H889" t="s">
        <v>790</v>
      </c>
      <c r="J889" t="s">
        <v>793</v>
      </c>
      <c r="K889" t="s">
        <v>970</v>
      </c>
      <c r="L889" t="s">
        <v>971</v>
      </c>
      <c r="M889" t="s">
        <v>82</v>
      </c>
      <c r="N889" t="s">
        <v>46</v>
      </c>
      <c r="O889" t="s">
        <v>110</v>
      </c>
      <c r="P889">
        <v>10335</v>
      </c>
      <c r="Q889" t="s">
        <v>477</v>
      </c>
      <c r="R889">
        <v>20953</v>
      </c>
      <c r="S889" t="s">
        <v>478</v>
      </c>
      <c r="T889" t="s">
        <v>479</v>
      </c>
      <c r="U889">
        <v>100</v>
      </c>
      <c r="V889" t="s">
        <v>480</v>
      </c>
      <c r="W889" t="s">
        <v>481</v>
      </c>
      <c r="X889" t="s">
        <v>482</v>
      </c>
      <c r="Y889">
        <v>246390</v>
      </c>
      <c r="Z889" t="s">
        <v>1191</v>
      </c>
      <c r="AB889" t="s">
        <v>291</v>
      </c>
      <c r="AC889" t="s">
        <v>56</v>
      </c>
      <c r="AD889" t="s">
        <v>855</v>
      </c>
      <c r="AE889" s="4">
        <v>1.5449999999999999</v>
      </c>
      <c r="AF889" t="s">
        <v>56</v>
      </c>
      <c r="AJ889">
        <v>0</v>
      </c>
    </row>
    <row r="890" spans="1:36" x14ac:dyDescent="0.2">
      <c r="A890">
        <v>5597</v>
      </c>
      <c r="B890" t="s">
        <v>919</v>
      </c>
      <c r="C890" t="s">
        <v>920</v>
      </c>
      <c r="D890" t="s">
        <v>39</v>
      </c>
      <c r="E890">
        <v>62954</v>
      </c>
      <c r="F890" t="s">
        <v>969</v>
      </c>
      <c r="G890">
        <v>263553</v>
      </c>
      <c r="H890" t="s">
        <v>790</v>
      </c>
      <c r="J890" t="s">
        <v>793</v>
      </c>
      <c r="K890" t="s">
        <v>970</v>
      </c>
      <c r="L890" t="s">
        <v>971</v>
      </c>
      <c r="M890" t="s">
        <v>82</v>
      </c>
      <c r="N890" t="s">
        <v>46</v>
      </c>
      <c r="O890" t="s">
        <v>110</v>
      </c>
      <c r="P890">
        <v>10335</v>
      </c>
      <c r="Q890" t="s">
        <v>477</v>
      </c>
      <c r="R890">
        <v>20953</v>
      </c>
      <c r="S890" t="s">
        <v>478</v>
      </c>
      <c r="T890" t="s">
        <v>479</v>
      </c>
      <c r="U890">
        <v>100</v>
      </c>
      <c r="V890" t="s">
        <v>480</v>
      </c>
      <c r="W890" t="s">
        <v>481</v>
      </c>
      <c r="X890" t="s">
        <v>482</v>
      </c>
      <c r="Y890">
        <v>228278</v>
      </c>
      <c r="Z890" t="s">
        <v>120</v>
      </c>
      <c r="AB890" t="s">
        <v>792</v>
      </c>
      <c r="AC890" t="s">
        <v>56</v>
      </c>
      <c r="AD890" t="s">
        <v>855</v>
      </c>
      <c r="AE890" s="4">
        <v>1.2490000000000001</v>
      </c>
      <c r="AF890" t="s">
        <v>56</v>
      </c>
      <c r="AJ890">
        <v>0</v>
      </c>
    </row>
    <row r="891" spans="1:36" x14ac:dyDescent="0.2">
      <c r="A891">
        <v>5597</v>
      </c>
      <c r="B891" t="s">
        <v>919</v>
      </c>
      <c r="C891" t="s">
        <v>920</v>
      </c>
      <c r="D891" t="s">
        <v>39</v>
      </c>
      <c r="E891">
        <v>62954</v>
      </c>
      <c r="F891" t="s">
        <v>969</v>
      </c>
      <c r="G891">
        <v>263553</v>
      </c>
      <c r="H891" t="s">
        <v>790</v>
      </c>
      <c r="J891" t="s">
        <v>793</v>
      </c>
      <c r="K891" t="s">
        <v>970</v>
      </c>
      <c r="L891" t="s">
        <v>971</v>
      </c>
      <c r="M891" t="s">
        <v>82</v>
      </c>
      <c r="N891" t="s">
        <v>46</v>
      </c>
      <c r="O891" t="s">
        <v>110</v>
      </c>
      <c r="P891">
        <v>10335</v>
      </c>
      <c r="Q891" t="s">
        <v>477</v>
      </c>
      <c r="R891">
        <v>20953</v>
      </c>
      <c r="S891" t="s">
        <v>478</v>
      </c>
      <c r="T891" t="s">
        <v>479</v>
      </c>
      <c r="U891">
        <v>100</v>
      </c>
      <c r="V891" t="s">
        <v>480</v>
      </c>
      <c r="W891" t="s">
        <v>481</v>
      </c>
      <c r="X891" t="s">
        <v>482</v>
      </c>
      <c r="Y891">
        <v>165912</v>
      </c>
      <c r="Z891" t="s">
        <v>153</v>
      </c>
      <c r="AA891" t="s">
        <v>166</v>
      </c>
      <c r="AB891" t="s">
        <v>794</v>
      </c>
      <c r="AC891" t="s">
        <v>56</v>
      </c>
      <c r="AD891" t="s">
        <v>855</v>
      </c>
      <c r="AE891" s="4">
        <v>1</v>
      </c>
      <c r="AF891" t="s">
        <v>56</v>
      </c>
      <c r="AJ891">
        <v>0</v>
      </c>
    </row>
    <row r="892" spans="1:36" x14ac:dyDescent="0.2">
      <c r="A892">
        <v>5597</v>
      </c>
      <c r="B892" t="s">
        <v>919</v>
      </c>
      <c r="C892" t="s">
        <v>920</v>
      </c>
      <c r="D892" t="s">
        <v>39</v>
      </c>
      <c r="E892">
        <v>62954</v>
      </c>
      <c r="F892" t="s">
        <v>969</v>
      </c>
      <c r="G892">
        <v>263553</v>
      </c>
      <c r="H892" t="s">
        <v>790</v>
      </c>
      <c r="J892" t="s">
        <v>793</v>
      </c>
      <c r="K892" t="s">
        <v>970</v>
      </c>
      <c r="L892" t="s">
        <v>971</v>
      </c>
      <c r="M892" t="s">
        <v>82</v>
      </c>
      <c r="N892" t="s">
        <v>46</v>
      </c>
      <c r="O892" t="s">
        <v>110</v>
      </c>
      <c r="P892">
        <v>10335</v>
      </c>
      <c r="Q892" t="s">
        <v>477</v>
      </c>
      <c r="R892">
        <v>20953</v>
      </c>
      <c r="S892" t="s">
        <v>478</v>
      </c>
      <c r="T892" t="s">
        <v>479</v>
      </c>
      <c r="U892">
        <v>100</v>
      </c>
      <c r="V892" t="s">
        <v>480</v>
      </c>
      <c r="W892" t="s">
        <v>481</v>
      </c>
      <c r="X892" t="s">
        <v>482</v>
      </c>
      <c r="Y892">
        <v>263553</v>
      </c>
      <c r="Z892" t="s">
        <v>790</v>
      </c>
      <c r="AB892" t="s">
        <v>793</v>
      </c>
      <c r="AC892" t="s">
        <v>56</v>
      </c>
      <c r="AD892" t="s">
        <v>855</v>
      </c>
      <c r="AE892" s="4">
        <v>1.141</v>
      </c>
      <c r="AF892" t="s">
        <v>58</v>
      </c>
      <c r="AJ892">
        <v>0</v>
      </c>
    </row>
    <row r="893" spans="1:36" x14ac:dyDescent="0.2">
      <c r="A893">
        <v>5597</v>
      </c>
      <c r="B893" t="s">
        <v>919</v>
      </c>
      <c r="C893" t="s">
        <v>920</v>
      </c>
      <c r="D893" t="s">
        <v>39</v>
      </c>
      <c r="E893">
        <v>62954</v>
      </c>
      <c r="F893" t="s">
        <v>969</v>
      </c>
      <c r="G893">
        <v>263553</v>
      </c>
      <c r="H893" t="s">
        <v>790</v>
      </c>
      <c r="J893" t="s">
        <v>793</v>
      </c>
      <c r="K893" t="s">
        <v>970</v>
      </c>
      <c r="L893" t="s">
        <v>971</v>
      </c>
      <c r="M893" t="s">
        <v>82</v>
      </c>
      <c r="N893" t="s">
        <v>46</v>
      </c>
      <c r="O893" t="s">
        <v>110</v>
      </c>
      <c r="P893">
        <v>10335</v>
      </c>
      <c r="Q893" t="s">
        <v>477</v>
      </c>
      <c r="R893">
        <v>20953</v>
      </c>
      <c r="S893" t="s">
        <v>478</v>
      </c>
      <c r="T893" t="s">
        <v>479</v>
      </c>
      <c r="U893">
        <v>100</v>
      </c>
      <c r="V893" t="s">
        <v>480</v>
      </c>
      <c r="W893" t="s">
        <v>481</v>
      </c>
      <c r="X893" t="s">
        <v>482</v>
      </c>
      <c r="Y893">
        <v>276979</v>
      </c>
      <c r="Z893" t="s">
        <v>153</v>
      </c>
      <c r="AB893" t="s">
        <v>849</v>
      </c>
      <c r="AC893" t="s">
        <v>56</v>
      </c>
      <c r="AD893" t="s">
        <v>855</v>
      </c>
      <c r="AE893" s="4">
        <v>2.0720000000000001</v>
      </c>
      <c r="AF893" t="s">
        <v>58</v>
      </c>
      <c r="AJ893">
        <v>0</v>
      </c>
    </row>
    <row r="894" spans="1:36" x14ac:dyDescent="0.2">
      <c r="A894">
        <v>5597</v>
      </c>
      <c r="B894" t="s">
        <v>919</v>
      </c>
      <c r="C894" t="s">
        <v>920</v>
      </c>
      <c r="D894" t="s">
        <v>39</v>
      </c>
      <c r="E894">
        <v>62954</v>
      </c>
      <c r="F894" t="s">
        <v>969</v>
      </c>
      <c r="G894">
        <v>263553</v>
      </c>
      <c r="H894" t="s">
        <v>790</v>
      </c>
      <c r="J894" t="s">
        <v>793</v>
      </c>
      <c r="K894" t="s">
        <v>970</v>
      </c>
      <c r="L894" t="s">
        <v>971</v>
      </c>
      <c r="M894" t="s">
        <v>82</v>
      </c>
      <c r="N894" t="s">
        <v>46</v>
      </c>
      <c r="O894" t="s">
        <v>110</v>
      </c>
      <c r="P894">
        <v>10335</v>
      </c>
      <c r="Q894" t="s">
        <v>477</v>
      </c>
      <c r="R894">
        <v>20953</v>
      </c>
      <c r="S894" t="s">
        <v>478</v>
      </c>
      <c r="T894" t="s">
        <v>479</v>
      </c>
      <c r="U894">
        <v>100</v>
      </c>
      <c r="V894" t="s">
        <v>480</v>
      </c>
      <c r="W894" t="s">
        <v>481</v>
      </c>
      <c r="X894" t="s">
        <v>482</v>
      </c>
      <c r="Y894">
        <v>223790</v>
      </c>
      <c r="Z894" t="s">
        <v>143</v>
      </c>
      <c r="AB894" t="s">
        <v>850</v>
      </c>
      <c r="AC894" t="s">
        <v>58</v>
      </c>
      <c r="AD894" t="s">
        <v>855</v>
      </c>
      <c r="AE894" s="4">
        <v>1.379</v>
      </c>
      <c r="AF894" t="s">
        <v>56</v>
      </c>
      <c r="AJ894">
        <v>0</v>
      </c>
    </row>
    <row r="895" spans="1:36" x14ac:dyDescent="0.2">
      <c r="A895">
        <v>5597</v>
      </c>
      <c r="B895" t="s">
        <v>919</v>
      </c>
      <c r="C895" t="s">
        <v>920</v>
      </c>
      <c r="D895" t="s">
        <v>39</v>
      </c>
      <c r="E895">
        <v>62954</v>
      </c>
      <c r="F895" t="s">
        <v>969</v>
      </c>
      <c r="G895">
        <v>263553</v>
      </c>
      <c r="H895" t="s">
        <v>790</v>
      </c>
      <c r="J895" t="s">
        <v>793</v>
      </c>
      <c r="K895" t="s">
        <v>970</v>
      </c>
      <c r="L895" t="s">
        <v>971</v>
      </c>
      <c r="M895" t="s">
        <v>82</v>
      </c>
      <c r="N895" t="s">
        <v>46</v>
      </c>
      <c r="O895" t="s">
        <v>110</v>
      </c>
      <c r="P895">
        <v>10335</v>
      </c>
      <c r="Q895" t="s">
        <v>477</v>
      </c>
      <c r="R895">
        <v>20953</v>
      </c>
      <c r="S895" t="s">
        <v>478</v>
      </c>
      <c r="T895" t="s">
        <v>479</v>
      </c>
      <c r="U895">
        <v>100</v>
      </c>
      <c r="V895" t="s">
        <v>480</v>
      </c>
      <c r="W895" t="s">
        <v>481</v>
      </c>
      <c r="X895" t="s">
        <v>482</v>
      </c>
      <c r="Y895">
        <v>208920</v>
      </c>
      <c r="Z895" t="s">
        <v>790</v>
      </c>
      <c r="AB895" t="s">
        <v>791</v>
      </c>
      <c r="AC895" t="s">
        <v>58</v>
      </c>
      <c r="AD895" t="s">
        <v>855</v>
      </c>
      <c r="AE895" s="4">
        <v>2.2269999999999999</v>
      </c>
      <c r="AF895" t="s">
        <v>56</v>
      </c>
      <c r="AJ895">
        <v>0</v>
      </c>
    </row>
    <row r="896" spans="1:36" x14ac:dyDescent="0.2">
      <c r="A896">
        <v>5595</v>
      </c>
      <c r="B896" t="s">
        <v>757</v>
      </c>
      <c r="C896" t="s">
        <v>758</v>
      </c>
      <c r="D896" t="s">
        <v>39</v>
      </c>
      <c r="E896">
        <v>63026</v>
      </c>
      <c r="F896" t="s">
        <v>787</v>
      </c>
      <c r="G896">
        <v>272050</v>
      </c>
      <c r="H896" t="s">
        <v>73</v>
      </c>
      <c r="J896" t="s">
        <v>488</v>
      </c>
      <c r="K896" t="s">
        <v>788</v>
      </c>
      <c r="L896" t="s">
        <v>789</v>
      </c>
      <c r="M896" t="s">
        <v>45</v>
      </c>
      <c r="N896" t="s">
        <v>46</v>
      </c>
      <c r="O896" t="s">
        <v>255</v>
      </c>
      <c r="P896">
        <v>10335</v>
      </c>
      <c r="Q896" t="s">
        <v>477</v>
      </c>
      <c r="R896">
        <v>20953</v>
      </c>
      <c r="S896" t="s">
        <v>478</v>
      </c>
      <c r="T896" t="s">
        <v>479</v>
      </c>
      <c r="U896">
        <v>100</v>
      </c>
      <c r="V896" t="s">
        <v>480</v>
      </c>
      <c r="W896" t="s">
        <v>481</v>
      </c>
      <c r="X896" t="s">
        <v>482</v>
      </c>
      <c r="Y896">
        <v>272050</v>
      </c>
      <c r="Z896" t="s">
        <v>73</v>
      </c>
      <c r="AB896" t="s">
        <v>488</v>
      </c>
      <c r="AC896" t="s">
        <v>56</v>
      </c>
      <c r="AD896" t="s">
        <v>762</v>
      </c>
      <c r="AE896" s="4">
        <v>1.133</v>
      </c>
      <c r="AF896" t="s">
        <v>58</v>
      </c>
      <c r="AH896" t="s">
        <v>221</v>
      </c>
      <c r="AI896" t="s">
        <v>591</v>
      </c>
      <c r="AJ896">
        <v>0</v>
      </c>
    </row>
    <row r="897" spans="1:36" x14ac:dyDescent="0.2">
      <c r="A897">
        <v>5595</v>
      </c>
      <c r="B897" t="s">
        <v>757</v>
      </c>
      <c r="C897" t="s">
        <v>758</v>
      </c>
      <c r="D897" t="s">
        <v>39</v>
      </c>
      <c r="E897">
        <v>63026</v>
      </c>
      <c r="F897" t="s">
        <v>787</v>
      </c>
      <c r="G897">
        <v>272050</v>
      </c>
      <c r="H897" t="s">
        <v>73</v>
      </c>
      <c r="J897" t="s">
        <v>488</v>
      </c>
      <c r="K897" t="s">
        <v>788</v>
      </c>
      <c r="L897" t="s">
        <v>789</v>
      </c>
      <c r="M897" t="s">
        <v>45</v>
      </c>
      <c r="N897" t="s">
        <v>46</v>
      </c>
      <c r="O897" t="s">
        <v>255</v>
      </c>
      <c r="P897">
        <v>10335</v>
      </c>
      <c r="Q897" t="s">
        <v>477</v>
      </c>
      <c r="R897">
        <v>20953</v>
      </c>
      <c r="S897" t="s">
        <v>478</v>
      </c>
      <c r="T897" t="s">
        <v>479</v>
      </c>
      <c r="U897">
        <v>100</v>
      </c>
      <c r="V897" t="s">
        <v>480</v>
      </c>
      <c r="W897" t="s">
        <v>481</v>
      </c>
      <c r="X897" t="s">
        <v>482</v>
      </c>
      <c r="Y897">
        <v>208920</v>
      </c>
      <c r="Z897" t="s">
        <v>790</v>
      </c>
      <c r="AB897" t="s">
        <v>791</v>
      </c>
      <c r="AC897" t="s">
        <v>58</v>
      </c>
      <c r="AD897" t="s">
        <v>762</v>
      </c>
      <c r="AE897" s="4">
        <v>1.03</v>
      </c>
      <c r="AF897" t="s">
        <v>58</v>
      </c>
      <c r="AH897" t="s">
        <v>221</v>
      </c>
      <c r="AI897" t="s">
        <v>591</v>
      </c>
      <c r="AJ897">
        <v>0</v>
      </c>
    </row>
    <row r="898" spans="1:36" x14ac:dyDescent="0.2">
      <c r="A898">
        <v>5595</v>
      </c>
      <c r="B898" t="s">
        <v>757</v>
      </c>
      <c r="C898" t="s">
        <v>758</v>
      </c>
      <c r="D898" t="s">
        <v>39</v>
      </c>
      <c r="E898">
        <v>63026</v>
      </c>
      <c r="F898" t="s">
        <v>787</v>
      </c>
      <c r="G898">
        <v>272050</v>
      </c>
      <c r="H898" t="s">
        <v>73</v>
      </c>
      <c r="J898" t="s">
        <v>488</v>
      </c>
      <c r="K898" t="s">
        <v>788</v>
      </c>
      <c r="L898" t="s">
        <v>789</v>
      </c>
      <c r="M898" t="s">
        <v>45</v>
      </c>
      <c r="N898" t="s">
        <v>46</v>
      </c>
      <c r="O898" t="s">
        <v>255</v>
      </c>
      <c r="P898">
        <v>10335</v>
      </c>
      <c r="Q898" t="s">
        <v>477</v>
      </c>
      <c r="R898">
        <v>20953</v>
      </c>
      <c r="S898" t="s">
        <v>478</v>
      </c>
      <c r="T898" t="s">
        <v>479</v>
      </c>
      <c r="U898">
        <v>100</v>
      </c>
      <c r="V898" t="s">
        <v>480</v>
      </c>
      <c r="W898" t="s">
        <v>481</v>
      </c>
      <c r="X898" t="s">
        <v>482</v>
      </c>
      <c r="Y898">
        <v>228278</v>
      </c>
      <c r="Z898" t="s">
        <v>120</v>
      </c>
      <c r="AB898" t="s">
        <v>792</v>
      </c>
      <c r="AC898" t="s">
        <v>56</v>
      </c>
      <c r="AD898" t="s">
        <v>762</v>
      </c>
      <c r="AE898" s="4">
        <v>0.81599999999999995</v>
      </c>
      <c r="AF898" t="s">
        <v>56</v>
      </c>
      <c r="AH898" t="s">
        <v>221</v>
      </c>
      <c r="AI898" t="s">
        <v>591</v>
      </c>
      <c r="AJ898">
        <v>0</v>
      </c>
    </row>
    <row r="899" spans="1:36" x14ac:dyDescent="0.2">
      <c r="A899">
        <v>5595</v>
      </c>
      <c r="B899" t="s">
        <v>757</v>
      </c>
      <c r="C899" t="s">
        <v>758</v>
      </c>
      <c r="D899" t="s">
        <v>39</v>
      </c>
      <c r="E899">
        <v>63026</v>
      </c>
      <c r="F899" t="s">
        <v>787</v>
      </c>
      <c r="G899">
        <v>272050</v>
      </c>
      <c r="H899" t="s">
        <v>73</v>
      </c>
      <c r="J899" t="s">
        <v>488</v>
      </c>
      <c r="K899" t="s">
        <v>788</v>
      </c>
      <c r="L899" t="s">
        <v>789</v>
      </c>
      <c r="M899" t="s">
        <v>45</v>
      </c>
      <c r="N899" t="s">
        <v>46</v>
      </c>
      <c r="O899" t="s">
        <v>255</v>
      </c>
      <c r="P899">
        <v>10335</v>
      </c>
      <c r="Q899" t="s">
        <v>477</v>
      </c>
      <c r="R899">
        <v>20953</v>
      </c>
      <c r="S899" t="s">
        <v>478</v>
      </c>
      <c r="T899" t="s">
        <v>479</v>
      </c>
      <c r="U899">
        <v>100</v>
      </c>
      <c r="V899" t="s">
        <v>480</v>
      </c>
      <c r="W899" t="s">
        <v>481</v>
      </c>
      <c r="X899" t="s">
        <v>482</v>
      </c>
      <c r="Y899">
        <v>246390</v>
      </c>
      <c r="Z899" t="s">
        <v>1191</v>
      </c>
      <c r="AB899" t="s">
        <v>291</v>
      </c>
      <c r="AC899" t="s">
        <v>56</v>
      </c>
      <c r="AD899" t="s">
        <v>762</v>
      </c>
      <c r="AE899" s="4">
        <v>0.77900000000000003</v>
      </c>
      <c r="AF899" t="s">
        <v>56</v>
      </c>
      <c r="AH899" t="s">
        <v>221</v>
      </c>
      <c r="AI899" t="s">
        <v>591</v>
      </c>
      <c r="AJ899">
        <v>0</v>
      </c>
    </row>
    <row r="900" spans="1:36" x14ac:dyDescent="0.2">
      <c r="A900">
        <v>5595</v>
      </c>
      <c r="B900" t="s">
        <v>757</v>
      </c>
      <c r="C900" t="s">
        <v>758</v>
      </c>
      <c r="D900" t="s">
        <v>39</v>
      </c>
      <c r="E900">
        <v>63026</v>
      </c>
      <c r="F900" t="s">
        <v>787</v>
      </c>
      <c r="G900">
        <v>272050</v>
      </c>
      <c r="H900" t="s">
        <v>73</v>
      </c>
      <c r="J900" t="s">
        <v>488</v>
      </c>
      <c r="K900" t="s">
        <v>788</v>
      </c>
      <c r="L900" t="s">
        <v>789</v>
      </c>
      <c r="M900" t="s">
        <v>45</v>
      </c>
      <c r="N900" t="s">
        <v>46</v>
      </c>
      <c r="O900" t="s">
        <v>255</v>
      </c>
      <c r="P900">
        <v>10335</v>
      </c>
      <c r="Q900" t="s">
        <v>477</v>
      </c>
      <c r="R900">
        <v>20953</v>
      </c>
      <c r="S900" t="s">
        <v>478</v>
      </c>
      <c r="T900" t="s">
        <v>479</v>
      </c>
      <c r="U900">
        <v>100</v>
      </c>
      <c r="V900" t="s">
        <v>480</v>
      </c>
      <c r="W900" t="s">
        <v>481</v>
      </c>
      <c r="X900" t="s">
        <v>482</v>
      </c>
      <c r="Y900">
        <v>263553</v>
      </c>
      <c r="Z900" t="s">
        <v>790</v>
      </c>
      <c r="AB900" t="s">
        <v>793</v>
      </c>
      <c r="AC900" t="s">
        <v>56</v>
      </c>
      <c r="AD900" t="s">
        <v>762</v>
      </c>
      <c r="AE900" s="4">
        <v>0.69599999999999995</v>
      </c>
      <c r="AF900" t="s">
        <v>56</v>
      </c>
      <c r="AH900" t="s">
        <v>221</v>
      </c>
      <c r="AI900" t="s">
        <v>591</v>
      </c>
      <c r="AJ900">
        <v>0</v>
      </c>
    </row>
    <row r="901" spans="1:36" x14ac:dyDescent="0.2">
      <c r="A901">
        <v>5595</v>
      </c>
      <c r="B901" t="s">
        <v>757</v>
      </c>
      <c r="C901" t="s">
        <v>758</v>
      </c>
      <c r="D901" t="s">
        <v>39</v>
      </c>
      <c r="E901">
        <v>63026</v>
      </c>
      <c r="F901" t="s">
        <v>787</v>
      </c>
      <c r="G901">
        <v>272050</v>
      </c>
      <c r="H901" t="s">
        <v>73</v>
      </c>
      <c r="J901" t="s">
        <v>488</v>
      </c>
      <c r="K901" t="s">
        <v>788</v>
      </c>
      <c r="L901" t="s">
        <v>789</v>
      </c>
      <c r="M901" t="s">
        <v>45</v>
      </c>
      <c r="N901" t="s">
        <v>46</v>
      </c>
      <c r="O901" t="s">
        <v>255</v>
      </c>
      <c r="P901">
        <v>10335</v>
      </c>
      <c r="Q901" t="s">
        <v>477</v>
      </c>
      <c r="R901">
        <v>20953</v>
      </c>
      <c r="S901" t="s">
        <v>478</v>
      </c>
      <c r="T901" t="s">
        <v>479</v>
      </c>
      <c r="U901">
        <v>100</v>
      </c>
      <c r="V901" t="s">
        <v>480</v>
      </c>
      <c r="W901" t="s">
        <v>481</v>
      </c>
      <c r="X901" t="s">
        <v>482</v>
      </c>
      <c r="Y901">
        <v>165912</v>
      </c>
      <c r="Z901" t="s">
        <v>153</v>
      </c>
      <c r="AA901" t="s">
        <v>166</v>
      </c>
      <c r="AB901" t="s">
        <v>794</v>
      </c>
      <c r="AC901" t="s">
        <v>56</v>
      </c>
      <c r="AD901" t="s">
        <v>762</v>
      </c>
      <c r="AE901" s="4">
        <v>0.52</v>
      </c>
      <c r="AF901" t="s">
        <v>58</v>
      </c>
      <c r="AH901" t="s">
        <v>221</v>
      </c>
      <c r="AI901" t="s">
        <v>591</v>
      </c>
      <c r="AJ901">
        <v>0</v>
      </c>
    </row>
    <row r="902" spans="1:36" x14ac:dyDescent="0.2">
      <c r="A902">
        <v>5595</v>
      </c>
      <c r="B902" t="s">
        <v>757</v>
      </c>
      <c r="C902" t="s">
        <v>758</v>
      </c>
      <c r="D902" t="s">
        <v>39</v>
      </c>
      <c r="E902">
        <v>63026</v>
      </c>
      <c r="F902" t="s">
        <v>787</v>
      </c>
      <c r="G902">
        <v>272050</v>
      </c>
      <c r="H902" t="s">
        <v>73</v>
      </c>
      <c r="J902" t="s">
        <v>488</v>
      </c>
      <c r="K902" t="s">
        <v>788</v>
      </c>
      <c r="L902" t="s">
        <v>789</v>
      </c>
      <c r="M902" t="s">
        <v>45</v>
      </c>
      <c r="N902" t="s">
        <v>46</v>
      </c>
      <c r="O902" t="s">
        <v>255</v>
      </c>
      <c r="P902">
        <v>10335</v>
      </c>
      <c r="Q902" t="s">
        <v>477</v>
      </c>
      <c r="R902">
        <v>20953</v>
      </c>
      <c r="S902" t="s">
        <v>478</v>
      </c>
      <c r="T902" t="s">
        <v>479</v>
      </c>
      <c r="U902">
        <v>100</v>
      </c>
      <c r="V902" t="s">
        <v>480</v>
      </c>
      <c r="W902" t="s">
        <v>481</v>
      </c>
      <c r="X902" t="s">
        <v>482</v>
      </c>
      <c r="Y902">
        <v>181215</v>
      </c>
      <c r="Z902" t="s">
        <v>795</v>
      </c>
      <c r="AB902" t="s">
        <v>796</v>
      </c>
      <c r="AC902" t="s">
        <v>56</v>
      </c>
      <c r="AD902" t="s">
        <v>762</v>
      </c>
      <c r="AE902" s="4">
        <v>1.619</v>
      </c>
      <c r="AF902" t="s">
        <v>56</v>
      </c>
      <c r="AH902" t="s">
        <v>221</v>
      </c>
      <c r="AI902" t="s">
        <v>591</v>
      </c>
      <c r="AJ902">
        <v>0</v>
      </c>
    </row>
    <row r="903" spans="1:36" x14ac:dyDescent="0.2">
      <c r="A903">
        <v>5595</v>
      </c>
      <c r="B903" t="s">
        <v>757</v>
      </c>
      <c r="C903" t="s">
        <v>758</v>
      </c>
      <c r="D903" t="s">
        <v>39</v>
      </c>
      <c r="E903">
        <v>65528</v>
      </c>
      <c r="F903" t="s">
        <v>844</v>
      </c>
      <c r="G903">
        <v>106320</v>
      </c>
      <c r="H903" t="s">
        <v>845</v>
      </c>
      <c r="I903" t="s">
        <v>54</v>
      </c>
      <c r="J903" t="s">
        <v>846</v>
      </c>
      <c r="K903" t="s">
        <v>847</v>
      </c>
      <c r="L903" t="s">
        <v>848</v>
      </c>
      <c r="M903" t="s">
        <v>45</v>
      </c>
      <c r="N903" t="s">
        <v>46</v>
      </c>
      <c r="O903" t="s">
        <v>255</v>
      </c>
      <c r="P903">
        <v>10335</v>
      </c>
      <c r="Q903" t="s">
        <v>477</v>
      </c>
      <c r="R903">
        <v>20953</v>
      </c>
      <c r="S903" t="s">
        <v>478</v>
      </c>
      <c r="T903" t="s">
        <v>479</v>
      </c>
      <c r="U903">
        <v>100</v>
      </c>
      <c r="V903" t="s">
        <v>480</v>
      </c>
      <c r="W903" t="s">
        <v>481</v>
      </c>
      <c r="X903" t="s">
        <v>482</v>
      </c>
      <c r="Y903">
        <v>106320</v>
      </c>
      <c r="Z903" t="s">
        <v>845</v>
      </c>
      <c r="AA903" t="s">
        <v>54</v>
      </c>
      <c r="AB903" t="s">
        <v>846</v>
      </c>
      <c r="AC903" t="s">
        <v>56</v>
      </c>
      <c r="AD903" t="s">
        <v>762</v>
      </c>
      <c r="AE903" s="4">
        <v>1.319</v>
      </c>
      <c r="AF903" t="s">
        <v>56</v>
      </c>
      <c r="AH903" t="s">
        <v>221</v>
      </c>
      <c r="AI903" t="s">
        <v>221</v>
      </c>
      <c r="AJ903">
        <v>0</v>
      </c>
    </row>
    <row r="904" spans="1:36" x14ac:dyDescent="0.2">
      <c r="A904">
        <v>5595</v>
      </c>
      <c r="B904" t="s">
        <v>757</v>
      </c>
      <c r="C904" t="s">
        <v>758</v>
      </c>
      <c r="D904" t="s">
        <v>39</v>
      </c>
      <c r="E904">
        <v>65528</v>
      </c>
      <c r="F904" t="s">
        <v>844</v>
      </c>
      <c r="G904">
        <v>106320</v>
      </c>
      <c r="H904" t="s">
        <v>845</v>
      </c>
      <c r="I904" t="s">
        <v>54</v>
      </c>
      <c r="J904" t="s">
        <v>846</v>
      </c>
      <c r="K904" t="s">
        <v>847</v>
      </c>
      <c r="L904" t="s">
        <v>848</v>
      </c>
      <c r="M904" t="s">
        <v>45</v>
      </c>
      <c r="N904" t="s">
        <v>46</v>
      </c>
      <c r="O904" t="s">
        <v>255</v>
      </c>
      <c r="P904">
        <v>10335</v>
      </c>
      <c r="Q904" t="s">
        <v>477</v>
      </c>
      <c r="R904">
        <v>20953</v>
      </c>
      <c r="S904" t="s">
        <v>478</v>
      </c>
      <c r="T904" t="s">
        <v>479</v>
      </c>
      <c r="U904">
        <v>100</v>
      </c>
      <c r="V904" t="s">
        <v>480</v>
      </c>
      <c r="W904" t="s">
        <v>481</v>
      </c>
      <c r="X904" t="s">
        <v>482</v>
      </c>
      <c r="Y904">
        <v>276979</v>
      </c>
      <c r="Z904" t="s">
        <v>153</v>
      </c>
      <c r="AB904" t="s">
        <v>849</v>
      </c>
      <c r="AC904" t="s">
        <v>58</v>
      </c>
      <c r="AD904" t="s">
        <v>762</v>
      </c>
      <c r="AF904" t="s">
        <v>56</v>
      </c>
      <c r="AH904" t="s">
        <v>221</v>
      </c>
      <c r="AI904" t="s">
        <v>221</v>
      </c>
      <c r="AJ904">
        <v>0</v>
      </c>
    </row>
    <row r="905" spans="1:36" x14ac:dyDescent="0.2">
      <c r="A905">
        <v>5595</v>
      </c>
      <c r="B905" t="s">
        <v>757</v>
      </c>
      <c r="C905" t="s">
        <v>758</v>
      </c>
      <c r="D905" t="s">
        <v>39</v>
      </c>
      <c r="E905">
        <v>65528</v>
      </c>
      <c r="F905" t="s">
        <v>844</v>
      </c>
      <c r="G905">
        <v>106320</v>
      </c>
      <c r="H905" t="s">
        <v>845</v>
      </c>
      <c r="I905" t="s">
        <v>54</v>
      </c>
      <c r="J905" t="s">
        <v>846</v>
      </c>
      <c r="K905" t="s">
        <v>847</v>
      </c>
      <c r="L905" t="s">
        <v>848</v>
      </c>
      <c r="M905" t="s">
        <v>45</v>
      </c>
      <c r="N905" t="s">
        <v>46</v>
      </c>
      <c r="O905" t="s">
        <v>255</v>
      </c>
      <c r="P905">
        <v>10335</v>
      </c>
      <c r="Q905" t="s">
        <v>477</v>
      </c>
      <c r="R905">
        <v>20953</v>
      </c>
      <c r="S905" t="s">
        <v>478</v>
      </c>
      <c r="T905" t="s">
        <v>479</v>
      </c>
      <c r="U905">
        <v>100</v>
      </c>
      <c r="V905" t="s">
        <v>480</v>
      </c>
      <c r="W905" t="s">
        <v>481</v>
      </c>
      <c r="X905" t="s">
        <v>482</v>
      </c>
      <c r="Y905">
        <v>228278</v>
      </c>
      <c r="Z905" t="s">
        <v>120</v>
      </c>
      <c r="AB905" t="s">
        <v>792</v>
      </c>
      <c r="AC905" t="s">
        <v>58</v>
      </c>
      <c r="AD905" t="s">
        <v>762</v>
      </c>
      <c r="AE905" s="4">
        <v>0.81599999999999995</v>
      </c>
      <c r="AF905" t="s">
        <v>56</v>
      </c>
      <c r="AH905" t="s">
        <v>221</v>
      </c>
      <c r="AI905" t="s">
        <v>221</v>
      </c>
      <c r="AJ905">
        <v>0</v>
      </c>
    </row>
    <row r="906" spans="1:36" x14ac:dyDescent="0.2">
      <c r="A906">
        <v>5595</v>
      </c>
      <c r="B906" t="s">
        <v>757</v>
      </c>
      <c r="C906" t="s">
        <v>758</v>
      </c>
      <c r="D906" t="s">
        <v>39</v>
      </c>
      <c r="E906">
        <v>65528</v>
      </c>
      <c r="F906" t="s">
        <v>844</v>
      </c>
      <c r="G906">
        <v>106320</v>
      </c>
      <c r="H906" t="s">
        <v>845</v>
      </c>
      <c r="I906" t="s">
        <v>54</v>
      </c>
      <c r="J906" t="s">
        <v>846</v>
      </c>
      <c r="K906" t="s">
        <v>847</v>
      </c>
      <c r="L906" t="s">
        <v>848</v>
      </c>
      <c r="M906" t="s">
        <v>45</v>
      </c>
      <c r="N906" t="s">
        <v>46</v>
      </c>
      <c r="O906" t="s">
        <v>255</v>
      </c>
      <c r="P906">
        <v>10335</v>
      </c>
      <c r="Q906" t="s">
        <v>477</v>
      </c>
      <c r="R906">
        <v>20953</v>
      </c>
      <c r="S906" t="s">
        <v>478</v>
      </c>
      <c r="T906" t="s">
        <v>479</v>
      </c>
      <c r="U906">
        <v>100</v>
      </c>
      <c r="V906" t="s">
        <v>480</v>
      </c>
      <c r="W906" t="s">
        <v>481</v>
      </c>
      <c r="X906" t="s">
        <v>482</v>
      </c>
      <c r="Y906">
        <v>246390</v>
      </c>
      <c r="Z906" t="s">
        <v>1191</v>
      </c>
      <c r="AB906" t="s">
        <v>291</v>
      </c>
      <c r="AC906" t="s">
        <v>58</v>
      </c>
      <c r="AD906" t="s">
        <v>762</v>
      </c>
      <c r="AE906" s="4">
        <v>0.77900000000000003</v>
      </c>
      <c r="AF906" t="s">
        <v>56</v>
      </c>
      <c r="AH906" t="s">
        <v>221</v>
      </c>
      <c r="AI906" t="s">
        <v>221</v>
      </c>
      <c r="AJ906">
        <v>0</v>
      </c>
    </row>
    <row r="907" spans="1:36" x14ac:dyDescent="0.2">
      <c r="A907">
        <v>5595</v>
      </c>
      <c r="B907" t="s">
        <v>757</v>
      </c>
      <c r="C907" t="s">
        <v>758</v>
      </c>
      <c r="D907" t="s">
        <v>39</v>
      </c>
      <c r="E907">
        <v>65528</v>
      </c>
      <c r="F907" t="s">
        <v>844</v>
      </c>
      <c r="G907">
        <v>106320</v>
      </c>
      <c r="H907" t="s">
        <v>845</v>
      </c>
      <c r="I907" t="s">
        <v>54</v>
      </c>
      <c r="J907" t="s">
        <v>846</v>
      </c>
      <c r="K907" t="s">
        <v>847</v>
      </c>
      <c r="L907" t="s">
        <v>848</v>
      </c>
      <c r="M907" t="s">
        <v>45</v>
      </c>
      <c r="N907" t="s">
        <v>46</v>
      </c>
      <c r="O907" t="s">
        <v>255</v>
      </c>
      <c r="P907">
        <v>10335</v>
      </c>
      <c r="Q907" t="s">
        <v>477</v>
      </c>
      <c r="R907">
        <v>20953</v>
      </c>
      <c r="S907" t="s">
        <v>478</v>
      </c>
      <c r="T907" t="s">
        <v>479</v>
      </c>
      <c r="U907">
        <v>100</v>
      </c>
      <c r="V907" t="s">
        <v>480</v>
      </c>
      <c r="W907" t="s">
        <v>481</v>
      </c>
      <c r="X907" t="s">
        <v>482</v>
      </c>
      <c r="Y907">
        <v>263724</v>
      </c>
      <c r="Z907" t="s">
        <v>1189</v>
      </c>
      <c r="AB907" t="s">
        <v>850</v>
      </c>
      <c r="AC907" t="s">
        <v>56</v>
      </c>
      <c r="AD907" t="s">
        <v>762</v>
      </c>
      <c r="AE907" s="4">
        <v>1.069</v>
      </c>
      <c r="AF907" t="s">
        <v>58</v>
      </c>
      <c r="AH907" t="s">
        <v>221</v>
      </c>
      <c r="AI907" t="s">
        <v>221</v>
      </c>
      <c r="AJ907">
        <v>0</v>
      </c>
    </row>
    <row r="908" spans="1:36" x14ac:dyDescent="0.2">
      <c r="A908">
        <v>5595</v>
      </c>
      <c r="B908" t="s">
        <v>757</v>
      </c>
      <c r="C908" t="s">
        <v>758</v>
      </c>
      <c r="D908" t="s">
        <v>39</v>
      </c>
      <c r="E908">
        <v>65528</v>
      </c>
      <c r="F908" t="s">
        <v>844</v>
      </c>
      <c r="G908">
        <v>106320</v>
      </c>
      <c r="H908" t="s">
        <v>845</v>
      </c>
      <c r="I908" t="s">
        <v>54</v>
      </c>
      <c r="J908" t="s">
        <v>846</v>
      </c>
      <c r="K908" t="s">
        <v>847</v>
      </c>
      <c r="L908" t="s">
        <v>848</v>
      </c>
      <c r="M908" t="s">
        <v>45</v>
      </c>
      <c r="N908" t="s">
        <v>46</v>
      </c>
      <c r="O908" t="s">
        <v>255</v>
      </c>
      <c r="P908">
        <v>10335</v>
      </c>
      <c r="Q908" t="s">
        <v>477</v>
      </c>
      <c r="R908">
        <v>20953</v>
      </c>
      <c r="S908" t="s">
        <v>478</v>
      </c>
      <c r="T908" t="s">
        <v>479</v>
      </c>
      <c r="U908">
        <v>100</v>
      </c>
      <c r="V908" t="s">
        <v>480</v>
      </c>
      <c r="W908" t="s">
        <v>481</v>
      </c>
      <c r="X908" t="s">
        <v>482</v>
      </c>
      <c r="Y908">
        <v>223790</v>
      </c>
      <c r="Z908" t="s">
        <v>143</v>
      </c>
      <c r="AB908" t="s">
        <v>850</v>
      </c>
      <c r="AC908" t="s">
        <v>56</v>
      </c>
      <c r="AD908" t="s">
        <v>762</v>
      </c>
      <c r="AE908" s="4">
        <v>0.78900000000000003</v>
      </c>
      <c r="AF908" t="s">
        <v>58</v>
      </c>
      <c r="AH908" t="s">
        <v>221</v>
      </c>
      <c r="AI908" t="s">
        <v>221</v>
      </c>
      <c r="AJ908">
        <v>0</v>
      </c>
    </row>
    <row r="909" spans="1:36" x14ac:dyDescent="0.2">
      <c r="A909">
        <v>5595</v>
      </c>
      <c r="B909" t="s">
        <v>757</v>
      </c>
      <c r="C909" t="s">
        <v>758</v>
      </c>
      <c r="D909" t="s">
        <v>39</v>
      </c>
      <c r="E909">
        <v>65528</v>
      </c>
      <c r="F909" t="s">
        <v>844</v>
      </c>
      <c r="G909">
        <v>106320</v>
      </c>
      <c r="H909" t="s">
        <v>845</v>
      </c>
      <c r="I909" t="s">
        <v>54</v>
      </c>
      <c r="J909" t="s">
        <v>846</v>
      </c>
      <c r="K909" t="s">
        <v>847</v>
      </c>
      <c r="L909" t="s">
        <v>848</v>
      </c>
      <c r="M909" t="s">
        <v>45</v>
      </c>
      <c r="N909" t="s">
        <v>46</v>
      </c>
      <c r="O909" t="s">
        <v>255</v>
      </c>
      <c r="P909">
        <v>10335</v>
      </c>
      <c r="Q909" t="s">
        <v>477</v>
      </c>
      <c r="R909">
        <v>20953</v>
      </c>
      <c r="S909" t="s">
        <v>478</v>
      </c>
      <c r="T909" t="s">
        <v>479</v>
      </c>
      <c r="U909">
        <v>100</v>
      </c>
      <c r="V909" t="s">
        <v>480</v>
      </c>
      <c r="W909" t="s">
        <v>481</v>
      </c>
      <c r="X909" t="s">
        <v>482</v>
      </c>
      <c r="Y909">
        <v>165912</v>
      </c>
      <c r="Z909" t="s">
        <v>153</v>
      </c>
      <c r="AA909" t="s">
        <v>166</v>
      </c>
      <c r="AB909" t="s">
        <v>794</v>
      </c>
      <c r="AC909" t="s">
        <v>58</v>
      </c>
      <c r="AD909" t="s">
        <v>762</v>
      </c>
      <c r="AE909" s="4">
        <v>0.52</v>
      </c>
      <c r="AF909" t="s">
        <v>58</v>
      </c>
      <c r="AH909" t="s">
        <v>221</v>
      </c>
      <c r="AI909" t="s">
        <v>221</v>
      </c>
      <c r="AJ909">
        <v>0</v>
      </c>
    </row>
    <row r="910" spans="1:36" x14ac:dyDescent="0.2">
      <c r="A910">
        <v>5593</v>
      </c>
      <c r="B910" t="s">
        <v>249</v>
      </c>
      <c r="C910" t="s">
        <v>250</v>
      </c>
      <c r="D910" t="s">
        <v>39</v>
      </c>
      <c r="E910">
        <v>65132</v>
      </c>
      <c r="F910" t="s">
        <v>525</v>
      </c>
      <c r="G910">
        <v>145473</v>
      </c>
      <c r="H910" t="s">
        <v>526</v>
      </c>
      <c r="I910" t="s">
        <v>54</v>
      </c>
      <c r="J910" t="s">
        <v>527</v>
      </c>
      <c r="K910" t="s">
        <v>528</v>
      </c>
      <c r="L910" t="s">
        <v>529</v>
      </c>
      <c r="M910" t="s">
        <v>255</v>
      </c>
      <c r="N910" t="s">
        <v>46</v>
      </c>
      <c r="P910">
        <v>13467</v>
      </c>
      <c r="Q910" t="s">
        <v>525</v>
      </c>
      <c r="R910">
        <v>23076</v>
      </c>
      <c r="S910" t="s">
        <v>530</v>
      </c>
      <c r="T910" t="s">
        <v>531</v>
      </c>
      <c r="U910">
        <v>10</v>
      </c>
      <c r="V910" t="s">
        <v>532</v>
      </c>
      <c r="W910" t="s">
        <v>533</v>
      </c>
      <c r="X910" t="s">
        <v>534</v>
      </c>
      <c r="Y910">
        <v>105955</v>
      </c>
      <c r="Z910" t="s">
        <v>153</v>
      </c>
      <c r="AB910" t="s">
        <v>535</v>
      </c>
      <c r="AC910" t="s">
        <v>56</v>
      </c>
      <c r="AD910" t="s">
        <v>257</v>
      </c>
      <c r="AE910" s="4">
        <v>0.628</v>
      </c>
      <c r="AF910" t="s">
        <v>58</v>
      </c>
      <c r="AJ910">
        <v>0</v>
      </c>
    </row>
    <row r="911" spans="1:36" x14ac:dyDescent="0.2">
      <c r="A911">
        <v>5593</v>
      </c>
      <c r="B911" t="s">
        <v>249</v>
      </c>
      <c r="C911" t="s">
        <v>250</v>
      </c>
      <c r="D911" t="s">
        <v>39</v>
      </c>
      <c r="E911">
        <v>65132</v>
      </c>
      <c r="F911" t="s">
        <v>525</v>
      </c>
      <c r="G911">
        <v>145473</v>
      </c>
      <c r="H911" t="s">
        <v>526</v>
      </c>
      <c r="I911" t="s">
        <v>54</v>
      </c>
      <c r="J911" t="s">
        <v>527</v>
      </c>
      <c r="K911" t="s">
        <v>528</v>
      </c>
      <c r="L911" t="s">
        <v>529</v>
      </c>
      <c r="M911" t="s">
        <v>255</v>
      </c>
      <c r="N911" t="s">
        <v>46</v>
      </c>
      <c r="P911">
        <v>13467</v>
      </c>
      <c r="Q911" t="s">
        <v>525</v>
      </c>
      <c r="R911">
        <v>23076</v>
      </c>
      <c r="S911" t="s">
        <v>530</v>
      </c>
      <c r="T911" t="s">
        <v>531</v>
      </c>
      <c r="U911">
        <v>10</v>
      </c>
      <c r="V911" t="s">
        <v>532</v>
      </c>
      <c r="W911" t="s">
        <v>533</v>
      </c>
      <c r="X911" t="s">
        <v>534</v>
      </c>
      <c r="Y911">
        <v>215061</v>
      </c>
      <c r="Z911" t="s">
        <v>153</v>
      </c>
      <c r="AA911" t="s">
        <v>166</v>
      </c>
      <c r="AB911" t="s">
        <v>536</v>
      </c>
      <c r="AC911" t="s">
        <v>56</v>
      </c>
      <c r="AD911" t="s">
        <v>257</v>
      </c>
      <c r="AE911" s="4">
        <v>0.47099999999999997</v>
      </c>
      <c r="AF911" t="s">
        <v>56</v>
      </c>
      <c r="AJ911">
        <v>0</v>
      </c>
    </row>
    <row r="912" spans="1:36" x14ac:dyDescent="0.2">
      <c r="A912">
        <v>5593</v>
      </c>
      <c r="B912" t="s">
        <v>249</v>
      </c>
      <c r="C912" t="s">
        <v>250</v>
      </c>
      <c r="D912" t="s">
        <v>39</v>
      </c>
      <c r="E912">
        <v>65132</v>
      </c>
      <c r="F912" t="s">
        <v>525</v>
      </c>
      <c r="G912">
        <v>145473</v>
      </c>
      <c r="H912" t="s">
        <v>526</v>
      </c>
      <c r="I912" t="s">
        <v>54</v>
      </c>
      <c r="J912" t="s">
        <v>527</v>
      </c>
      <c r="K912" t="s">
        <v>528</v>
      </c>
      <c r="L912" t="s">
        <v>529</v>
      </c>
      <c r="M912" t="s">
        <v>255</v>
      </c>
      <c r="N912" t="s">
        <v>46</v>
      </c>
      <c r="P912">
        <v>13467</v>
      </c>
      <c r="Q912" t="s">
        <v>525</v>
      </c>
      <c r="R912">
        <v>23076</v>
      </c>
      <c r="S912" t="s">
        <v>530</v>
      </c>
      <c r="T912" t="s">
        <v>531</v>
      </c>
      <c r="U912">
        <v>10</v>
      </c>
      <c r="V912" t="s">
        <v>532</v>
      </c>
      <c r="W912" t="s">
        <v>533</v>
      </c>
      <c r="X912" t="s">
        <v>534</v>
      </c>
      <c r="Y912">
        <v>126061</v>
      </c>
      <c r="Z912" t="s">
        <v>286</v>
      </c>
      <c r="AB912" t="s">
        <v>101</v>
      </c>
      <c r="AC912" t="s">
        <v>58</v>
      </c>
      <c r="AD912" t="s">
        <v>257</v>
      </c>
      <c r="AE912" s="4">
        <v>0.80500000000000005</v>
      </c>
      <c r="AF912" t="s">
        <v>56</v>
      </c>
      <c r="AJ912">
        <v>0</v>
      </c>
    </row>
    <row r="913" spans="1:36" x14ac:dyDescent="0.2">
      <c r="A913">
        <v>5593</v>
      </c>
      <c r="B913" t="s">
        <v>249</v>
      </c>
      <c r="C913" t="s">
        <v>250</v>
      </c>
      <c r="D913" t="s">
        <v>39</v>
      </c>
      <c r="E913">
        <v>65132</v>
      </c>
      <c r="F913" t="s">
        <v>525</v>
      </c>
      <c r="G913">
        <v>145473</v>
      </c>
      <c r="H913" t="s">
        <v>526</v>
      </c>
      <c r="I913" t="s">
        <v>54</v>
      </c>
      <c r="J913" t="s">
        <v>527</v>
      </c>
      <c r="K913" t="s">
        <v>528</v>
      </c>
      <c r="L913" t="s">
        <v>529</v>
      </c>
      <c r="M913" t="s">
        <v>255</v>
      </c>
      <c r="N913" t="s">
        <v>46</v>
      </c>
      <c r="P913">
        <v>13467</v>
      </c>
      <c r="Q913" t="s">
        <v>525</v>
      </c>
      <c r="R913">
        <v>23076</v>
      </c>
      <c r="S913" t="s">
        <v>530</v>
      </c>
      <c r="T913" t="s">
        <v>531</v>
      </c>
      <c r="U913">
        <v>10</v>
      </c>
      <c r="V913" t="s">
        <v>532</v>
      </c>
      <c r="W913" t="s">
        <v>533</v>
      </c>
      <c r="X913" t="s">
        <v>534</v>
      </c>
      <c r="Y913">
        <v>263951</v>
      </c>
      <c r="Z913" t="s">
        <v>537</v>
      </c>
      <c r="AB913" t="s">
        <v>538</v>
      </c>
      <c r="AC913" t="s">
        <v>58</v>
      </c>
      <c r="AD913" t="s">
        <v>257</v>
      </c>
      <c r="AE913" s="4">
        <v>0.46600000000000003</v>
      </c>
      <c r="AF913" t="s">
        <v>56</v>
      </c>
      <c r="AJ913">
        <v>0</v>
      </c>
    </row>
    <row r="914" spans="1:36" x14ac:dyDescent="0.2">
      <c r="A914">
        <v>5593</v>
      </c>
      <c r="B914" t="s">
        <v>249</v>
      </c>
      <c r="C914" t="s">
        <v>250</v>
      </c>
      <c r="D914" t="s">
        <v>39</v>
      </c>
      <c r="E914">
        <v>65132</v>
      </c>
      <c r="F914" t="s">
        <v>525</v>
      </c>
      <c r="G914">
        <v>145473</v>
      </c>
      <c r="H914" t="s">
        <v>526</v>
      </c>
      <c r="I914" t="s">
        <v>54</v>
      </c>
      <c r="J914" t="s">
        <v>527</v>
      </c>
      <c r="K914" t="s">
        <v>528</v>
      </c>
      <c r="L914" t="s">
        <v>529</v>
      </c>
      <c r="M914" t="s">
        <v>255</v>
      </c>
      <c r="N914" t="s">
        <v>46</v>
      </c>
      <c r="P914">
        <v>13467</v>
      </c>
      <c r="Q914" t="s">
        <v>525</v>
      </c>
      <c r="R914">
        <v>23076</v>
      </c>
      <c r="S914" t="s">
        <v>530</v>
      </c>
      <c r="T914" t="s">
        <v>531</v>
      </c>
      <c r="U914">
        <v>10</v>
      </c>
      <c r="V914" t="s">
        <v>532</v>
      </c>
      <c r="W914" t="s">
        <v>533</v>
      </c>
      <c r="X914" t="s">
        <v>534</v>
      </c>
      <c r="Y914">
        <v>145473</v>
      </c>
      <c r="Z914" t="s">
        <v>526</v>
      </c>
      <c r="AA914" t="s">
        <v>54</v>
      </c>
      <c r="AB914" t="s">
        <v>527</v>
      </c>
      <c r="AC914" t="s">
        <v>56</v>
      </c>
      <c r="AD914" t="s">
        <v>257</v>
      </c>
      <c r="AE914" s="4">
        <v>0.52400000000000002</v>
      </c>
      <c r="AF914" t="s">
        <v>56</v>
      </c>
      <c r="AJ914">
        <v>0</v>
      </c>
    </row>
    <row r="915" spans="1:36" x14ac:dyDescent="0.2">
      <c r="A915">
        <v>5593</v>
      </c>
      <c r="B915" t="s">
        <v>249</v>
      </c>
      <c r="C915" t="s">
        <v>250</v>
      </c>
      <c r="D915" t="s">
        <v>39</v>
      </c>
      <c r="E915">
        <v>65132</v>
      </c>
      <c r="F915" t="s">
        <v>525</v>
      </c>
      <c r="G915">
        <v>145473</v>
      </c>
      <c r="H915" t="s">
        <v>526</v>
      </c>
      <c r="I915" t="s">
        <v>54</v>
      </c>
      <c r="J915" t="s">
        <v>527</v>
      </c>
      <c r="K915" t="s">
        <v>528</v>
      </c>
      <c r="L915" t="s">
        <v>529</v>
      </c>
      <c r="M915" t="s">
        <v>255</v>
      </c>
      <c r="N915" t="s">
        <v>46</v>
      </c>
      <c r="P915">
        <v>13467</v>
      </c>
      <c r="Q915" t="s">
        <v>525</v>
      </c>
      <c r="R915">
        <v>23076</v>
      </c>
      <c r="S915" t="s">
        <v>530</v>
      </c>
      <c r="T915" t="s">
        <v>531</v>
      </c>
      <c r="U915">
        <v>10</v>
      </c>
      <c r="V915" t="s">
        <v>532</v>
      </c>
      <c r="W915" t="s">
        <v>533</v>
      </c>
      <c r="X915" t="s">
        <v>534</v>
      </c>
      <c r="Y915">
        <v>181190</v>
      </c>
      <c r="Z915" t="s">
        <v>539</v>
      </c>
      <c r="AA915" t="s">
        <v>54</v>
      </c>
      <c r="AB915" t="s">
        <v>527</v>
      </c>
      <c r="AC915" t="s">
        <v>58</v>
      </c>
      <c r="AD915" t="s">
        <v>257</v>
      </c>
      <c r="AE915" s="4">
        <v>0.43099999999999999</v>
      </c>
      <c r="AF915" t="s">
        <v>58</v>
      </c>
      <c r="AJ915">
        <v>0</v>
      </c>
    </row>
    <row r="916" spans="1:36" x14ac:dyDescent="0.2">
      <c r="A916">
        <v>5593</v>
      </c>
      <c r="B916" t="s">
        <v>249</v>
      </c>
      <c r="C916" t="s">
        <v>250</v>
      </c>
      <c r="D916" t="s">
        <v>39</v>
      </c>
      <c r="E916">
        <v>65132</v>
      </c>
      <c r="F916" t="s">
        <v>525</v>
      </c>
      <c r="G916">
        <v>145473</v>
      </c>
      <c r="H916" t="s">
        <v>526</v>
      </c>
      <c r="I916" t="s">
        <v>54</v>
      </c>
      <c r="J916" t="s">
        <v>527</v>
      </c>
      <c r="K916" t="s">
        <v>528</v>
      </c>
      <c r="L916" t="s">
        <v>529</v>
      </c>
      <c r="M916" t="s">
        <v>255</v>
      </c>
      <c r="N916" t="s">
        <v>46</v>
      </c>
      <c r="P916">
        <v>13467</v>
      </c>
      <c r="Q916" t="s">
        <v>525</v>
      </c>
      <c r="R916">
        <v>23076</v>
      </c>
      <c r="S916" t="s">
        <v>530</v>
      </c>
      <c r="T916" t="s">
        <v>531</v>
      </c>
      <c r="U916">
        <v>10</v>
      </c>
      <c r="V916" t="s">
        <v>532</v>
      </c>
      <c r="W916" t="s">
        <v>533</v>
      </c>
      <c r="X916" t="s">
        <v>534</v>
      </c>
      <c r="Y916">
        <v>145468</v>
      </c>
      <c r="Z916" t="s">
        <v>366</v>
      </c>
      <c r="AB916" t="s">
        <v>540</v>
      </c>
      <c r="AC916" t="s">
        <v>56</v>
      </c>
      <c r="AD916" t="s">
        <v>257</v>
      </c>
      <c r="AE916" s="4">
        <v>0.71199999999999997</v>
      </c>
      <c r="AF916" t="s">
        <v>58</v>
      </c>
      <c r="AJ916">
        <v>0</v>
      </c>
    </row>
  </sheetData>
  <autoFilter ref="A3:AK916" xr:uid="{00000000-0001-0000-0000-000000000000}"/>
  <sortState ref="A4:AK916">
    <sortCondition ref="F4:F916"/>
  </sortState>
  <hyperlinks>
    <hyperlink ref="L297" r:id="rId1" xr:uid="{0630DFB7-73AD-4826-A224-B00317BB29A3}"/>
    <hyperlink ref="L253" r:id="rId2" xr:uid="{68C6D7BD-0945-4274-B62E-B2BAE990EC78}"/>
  </hyperlinks>
  <printOptions gridLines="1" gridLinesSet="0"/>
  <pageMargins left="0.75" right="0.75" top="1" bottom="1" header="0.5" footer="0.5"/>
  <pageSetup paperSize="9" fitToWidth="0" fitToHeight="0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7AC9-49D0-4031-81FC-387C749DFE6D}">
  <dimension ref="A1:L459"/>
  <sheetViews>
    <sheetView showRowColHeaders="0" workbookViewId="0">
      <pane ySplit="2" topLeftCell="A3" activePane="bottomLeft" state="frozen"/>
      <selection pane="bottomLeft" activeCell="A435" sqref="A435"/>
    </sheetView>
  </sheetViews>
  <sheetFormatPr defaultRowHeight="12.75" x14ac:dyDescent="0.2"/>
  <cols>
    <col min="1" max="1" width="7" style="29" bestFit="1" customWidth="1"/>
    <col min="2" max="2" width="10" style="29" bestFit="1" customWidth="1"/>
    <col min="3" max="3" width="12.7109375" style="29" bestFit="1" customWidth="1"/>
    <col min="4" max="4" width="15.140625" style="29" bestFit="1" customWidth="1"/>
    <col min="5" max="5" width="4.28515625" style="29" bestFit="1" customWidth="1"/>
    <col min="6" max="6" width="13.42578125" style="31" bestFit="1" customWidth="1"/>
    <col min="7" max="7" width="10.28515625" style="29" bestFit="1" customWidth="1"/>
    <col min="8" max="8" width="14" style="29" bestFit="1" customWidth="1"/>
    <col min="9" max="9" width="15.7109375" style="29" bestFit="1" customWidth="1"/>
    <col min="10" max="10" width="50.7109375" style="29" bestFit="1" customWidth="1"/>
    <col min="11" max="11" width="24.140625" style="29" bestFit="1" customWidth="1"/>
    <col min="12" max="12" width="21.85546875" style="29" bestFit="1" customWidth="1"/>
  </cols>
  <sheetData>
    <row r="1" spans="1:12" ht="39.6" customHeight="1" thickBot="1" x14ac:dyDescent="0.25">
      <c r="C1" s="30" t="s">
        <v>1233</v>
      </c>
    </row>
    <row r="2" spans="1:12" ht="13.9" customHeight="1" x14ac:dyDescent="0.2">
      <c r="A2" s="32" t="s">
        <v>1248</v>
      </c>
      <c r="B2" s="29" t="s">
        <v>26</v>
      </c>
      <c r="C2" s="33" t="s">
        <v>27</v>
      </c>
      <c r="D2" s="29" t="s">
        <v>28</v>
      </c>
      <c r="E2" s="29" t="s">
        <v>1249</v>
      </c>
      <c r="F2" s="31" t="s">
        <v>1250</v>
      </c>
      <c r="G2" s="29" t="s">
        <v>1251</v>
      </c>
      <c r="H2" s="29" t="s">
        <v>24</v>
      </c>
      <c r="I2" s="29" t="s">
        <v>1252</v>
      </c>
      <c r="J2" s="29" t="s">
        <v>1253</v>
      </c>
      <c r="K2" s="29" t="s">
        <v>1254</v>
      </c>
      <c r="L2" s="29" t="s">
        <v>1255</v>
      </c>
    </row>
    <row r="3" spans="1:12" x14ac:dyDescent="0.2">
      <c r="A3" s="29">
        <v>207520</v>
      </c>
      <c r="B3" s="29" t="s">
        <v>75</v>
      </c>
      <c r="D3" s="29" t="s">
        <v>524</v>
      </c>
      <c r="E3" s="29" t="s">
        <v>1256</v>
      </c>
      <c r="F3" s="31">
        <v>33089</v>
      </c>
      <c r="G3" s="29" t="s">
        <v>1257</v>
      </c>
      <c r="H3" s="29" t="s">
        <v>1258</v>
      </c>
      <c r="K3" s="29" t="s">
        <v>515</v>
      </c>
      <c r="L3" s="29">
        <v>10322</v>
      </c>
    </row>
    <row r="4" spans="1:12" x14ac:dyDescent="0.2">
      <c r="A4" s="29">
        <v>165924</v>
      </c>
      <c r="B4" s="29" t="s">
        <v>153</v>
      </c>
      <c r="D4" s="29" t="s">
        <v>520</v>
      </c>
      <c r="E4" s="29" t="s">
        <v>1256</v>
      </c>
      <c r="F4" s="31">
        <v>17826</v>
      </c>
      <c r="G4" s="29" t="s">
        <v>1257</v>
      </c>
      <c r="H4" s="29" t="s">
        <v>1259</v>
      </c>
      <c r="I4" s="29" t="s">
        <v>1260</v>
      </c>
      <c r="J4" s="29" t="s">
        <v>1261</v>
      </c>
      <c r="K4" s="29" t="s">
        <v>515</v>
      </c>
      <c r="L4" s="29">
        <v>10322</v>
      </c>
    </row>
    <row r="5" spans="1:12" x14ac:dyDescent="0.2">
      <c r="A5" s="29">
        <v>160125</v>
      </c>
      <c r="B5" s="29" t="s">
        <v>1000</v>
      </c>
      <c r="D5" s="29" t="s">
        <v>1001</v>
      </c>
      <c r="E5" s="29" t="s">
        <v>1256</v>
      </c>
      <c r="F5" s="31">
        <v>19600</v>
      </c>
      <c r="G5" s="29" t="s">
        <v>1257</v>
      </c>
      <c r="H5" s="29" t="s">
        <v>1262</v>
      </c>
      <c r="J5" s="29" t="s">
        <v>1263</v>
      </c>
      <c r="K5" s="29" t="s">
        <v>515</v>
      </c>
      <c r="L5" s="29">
        <v>10322</v>
      </c>
    </row>
    <row r="6" spans="1:12" x14ac:dyDescent="0.2">
      <c r="A6" s="29">
        <v>152849</v>
      </c>
      <c r="B6" s="29" t="s">
        <v>1002</v>
      </c>
      <c r="D6" s="29" t="s">
        <v>999</v>
      </c>
      <c r="E6" s="29" t="s">
        <v>1256</v>
      </c>
      <c r="F6" s="31">
        <v>24615</v>
      </c>
      <c r="G6" s="29" t="s">
        <v>1257</v>
      </c>
      <c r="H6" s="29" t="s">
        <v>1264</v>
      </c>
      <c r="J6" s="29" t="s">
        <v>1265</v>
      </c>
      <c r="K6" s="29" t="s">
        <v>515</v>
      </c>
      <c r="L6" s="29">
        <v>10322</v>
      </c>
    </row>
    <row r="7" spans="1:12" x14ac:dyDescent="0.2">
      <c r="A7" s="29">
        <v>150441</v>
      </c>
      <c r="B7" s="29" t="s">
        <v>998</v>
      </c>
      <c r="D7" s="29" t="s">
        <v>999</v>
      </c>
      <c r="E7" s="29" t="s">
        <v>1256</v>
      </c>
      <c r="F7" s="31">
        <v>24004</v>
      </c>
      <c r="G7" s="29" t="s">
        <v>1257</v>
      </c>
      <c r="H7" s="29" t="s">
        <v>1123</v>
      </c>
      <c r="J7" s="29" t="s">
        <v>1124</v>
      </c>
      <c r="K7" s="29" t="s">
        <v>515</v>
      </c>
      <c r="L7" s="29">
        <v>10322</v>
      </c>
    </row>
    <row r="8" spans="1:12" x14ac:dyDescent="0.2">
      <c r="A8" s="29">
        <v>147354</v>
      </c>
      <c r="B8" s="29" t="s">
        <v>173</v>
      </c>
      <c r="D8" s="29" t="s">
        <v>446</v>
      </c>
      <c r="E8" s="29" t="s">
        <v>1256</v>
      </c>
      <c r="F8" s="31">
        <v>23667</v>
      </c>
      <c r="G8" s="29" t="s">
        <v>1257</v>
      </c>
      <c r="H8" s="29" t="s">
        <v>1266</v>
      </c>
      <c r="J8" s="29" t="s">
        <v>1267</v>
      </c>
      <c r="K8" s="29" t="s">
        <v>515</v>
      </c>
      <c r="L8" s="29">
        <v>10322</v>
      </c>
    </row>
    <row r="9" spans="1:12" x14ac:dyDescent="0.2">
      <c r="A9" s="29">
        <v>131897</v>
      </c>
      <c r="B9" s="29" t="s">
        <v>73</v>
      </c>
      <c r="C9" s="29" t="s">
        <v>54</v>
      </c>
      <c r="D9" s="29" t="s">
        <v>997</v>
      </c>
      <c r="E9" s="29" t="s">
        <v>1256</v>
      </c>
      <c r="F9" s="31">
        <v>22525</v>
      </c>
      <c r="G9" s="29" t="s">
        <v>1257</v>
      </c>
      <c r="H9" s="29" t="s">
        <v>1268</v>
      </c>
      <c r="J9" s="29" t="s">
        <v>1269</v>
      </c>
      <c r="K9" s="29" t="s">
        <v>515</v>
      </c>
      <c r="L9" s="29">
        <v>10322</v>
      </c>
    </row>
    <row r="10" spans="1:12" x14ac:dyDescent="0.2">
      <c r="A10" s="29">
        <v>127351</v>
      </c>
      <c r="B10" s="29" t="s">
        <v>94</v>
      </c>
      <c r="D10" s="29" t="s">
        <v>259</v>
      </c>
      <c r="E10" s="29" t="s">
        <v>1256</v>
      </c>
      <c r="F10" s="31">
        <v>21067</v>
      </c>
      <c r="G10" s="29" t="s">
        <v>1257</v>
      </c>
      <c r="H10" s="29" t="s">
        <v>1270</v>
      </c>
      <c r="K10" s="29" t="s">
        <v>515</v>
      </c>
      <c r="L10" s="29">
        <v>10322</v>
      </c>
    </row>
    <row r="11" spans="1:12" x14ac:dyDescent="0.2">
      <c r="A11" s="29">
        <v>126061</v>
      </c>
      <c r="B11" s="29" t="s">
        <v>286</v>
      </c>
      <c r="D11" s="29" t="s">
        <v>101</v>
      </c>
      <c r="E11" s="29" t="s">
        <v>1256</v>
      </c>
      <c r="F11" s="31">
        <v>25709</v>
      </c>
      <c r="G11" s="29" t="s">
        <v>1257</v>
      </c>
      <c r="H11" s="29" t="s">
        <v>513</v>
      </c>
      <c r="J11" s="29" t="s">
        <v>514</v>
      </c>
      <c r="K11" s="29" t="s">
        <v>515</v>
      </c>
      <c r="L11" s="29">
        <v>10322</v>
      </c>
    </row>
    <row r="12" spans="1:12" x14ac:dyDescent="0.2">
      <c r="A12" s="29">
        <v>112495</v>
      </c>
      <c r="B12" s="29" t="s">
        <v>116</v>
      </c>
      <c r="D12" s="29" t="s">
        <v>521</v>
      </c>
      <c r="E12" s="29" t="s">
        <v>1256</v>
      </c>
      <c r="F12" s="31">
        <v>25742</v>
      </c>
      <c r="G12" s="29" t="s">
        <v>1257</v>
      </c>
      <c r="H12" s="29" t="s">
        <v>995</v>
      </c>
      <c r="J12" s="29" t="s">
        <v>1271</v>
      </c>
      <c r="K12" s="29" t="s">
        <v>515</v>
      </c>
      <c r="L12" s="29">
        <v>10322</v>
      </c>
    </row>
    <row r="13" spans="1:12" x14ac:dyDescent="0.2">
      <c r="A13" s="29">
        <v>105961</v>
      </c>
      <c r="B13" s="29" t="s">
        <v>522</v>
      </c>
      <c r="C13" s="29" t="s">
        <v>66</v>
      </c>
      <c r="D13" s="29" t="s">
        <v>523</v>
      </c>
      <c r="E13" s="29" t="s">
        <v>1256</v>
      </c>
      <c r="F13" s="31">
        <v>19424</v>
      </c>
      <c r="G13" s="29" t="s">
        <v>1257</v>
      </c>
      <c r="H13" s="29" t="s">
        <v>1272</v>
      </c>
      <c r="J13" s="29" t="s">
        <v>1273</v>
      </c>
      <c r="K13" s="29" t="s">
        <v>515</v>
      </c>
      <c r="L13" s="29">
        <v>10322</v>
      </c>
    </row>
    <row r="14" spans="1:12" x14ac:dyDescent="0.2">
      <c r="A14" s="29">
        <v>278904</v>
      </c>
      <c r="B14" s="29" t="s">
        <v>426</v>
      </c>
      <c r="D14" s="29" t="s">
        <v>713</v>
      </c>
      <c r="E14" s="29" t="s">
        <v>1256</v>
      </c>
      <c r="F14" s="31">
        <v>17300</v>
      </c>
      <c r="G14" s="29" t="s">
        <v>1257</v>
      </c>
      <c r="H14" s="29" t="s">
        <v>1274</v>
      </c>
      <c r="K14" s="29" t="s">
        <v>703</v>
      </c>
      <c r="L14" s="29">
        <v>10325</v>
      </c>
    </row>
    <row r="15" spans="1:12" x14ac:dyDescent="0.2">
      <c r="A15" s="29">
        <v>275501</v>
      </c>
      <c r="B15" s="29" t="s">
        <v>260</v>
      </c>
      <c r="D15" s="29" t="s">
        <v>714</v>
      </c>
      <c r="E15" s="29" t="s">
        <v>1256</v>
      </c>
      <c r="F15" s="31">
        <v>28269</v>
      </c>
      <c r="G15" s="29" t="s">
        <v>1257</v>
      </c>
      <c r="H15" s="29" t="s">
        <v>1275</v>
      </c>
      <c r="K15" s="29" t="s">
        <v>703</v>
      </c>
      <c r="L15" s="29">
        <v>10325</v>
      </c>
    </row>
    <row r="16" spans="1:12" x14ac:dyDescent="0.2">
      <c r="A16" s="29">
        <v>272020</v>
      </c>
      <c r="B16" s="29" t="s">
        <v>358</v>
      </c>
      <c r="C16" s="29" t="s">
        <v>709</v>
      </c>
      <c r="D16" s="29" t="s">
        <v>710</v>
      </c>
      <c r="E16" s="29" t="s">
        <v>1256</v>
      </c>
      <c r="F16" s="31">
        <v>25552</v>
      </c>
      <c r="G16" s="29" t="s">
        <v>1257</v>
      </c>
      <c r="H16" s="29" t="s">
        <v>1276</v>
      </c>
      <c r="J16" s="29" t="s">
        <v>1277</v>
      </c>
      <c r="K16" s="29" t="s">
        <v>703</v>
      </c>
      <c r="L16" s="29">
        <v>10325</v>
      </c>
    </row>
    <row r="17" spans="1:12" x14ac:dyDescent="0.2">
      <c r="A17" s="29">
        <v>264166</v>
      </c>
      <c r="B17" s="29" t="s">
        <v>716</v>
      </c>
      <c r="D17" s="29" t="s">
        <v>717</v>
      </c>
      <c r="E17" s="29" t="s">
        <v>1278</v>
      </c>
      <c r="F17" s="31">
        <v>24737</v>
      </c>
      <c r="G17" s="29" t="s">
        <v>1257</v>
      </c>
      <c r="H17" s="29" t="s">
        <v>718</v>
      </c>
      <c r="J17" s="29" t="s">
        <v>719</v>
      </c>
      <c r="K17" s="29" t="s">
        <v>703</v>
      </c>
      <c r="L17" s="29">
        <v>10325</v>
      </c>
    </row>
    <row r="18" spans="1:12" x14ac:dyDescent="0.2">
      <c r="A18" s="29">
        <v>224015</v>
      </c>
      <c r="B18" s="29" t="s">
        <v>711</v>
      </c>
      <c r="D18" s="29" t="s">
        <v>712</v>
      </c>
      <c r="E18" s="29" t="s">
        <v>1256</v>
      </c>
      <c r="F18" s="31">
        <v>20727</v>
      </c>
      <c r="G18" s="29" t="s">
        <v>1257</v>
      </c>
      <c r="H18" s="29" t="s">
        <v>1279</v>
      </c>
      <c r="J18" s="29" t="s">
        <v>1280</v>
      </c>
      <c r="K18" s="29" t="s">
        <v>703</v>
      </c>
      <c r="L18" s="29">
        <v>10325</v>
      </c>
    </row>
    <row r="19" spans="1:12" x14ac:dyDescent="0.2">
      <c r="A19" s="29">
        <v>223814</v>
      </c>
      <c r="B19" s="29" t="s">
        <v>1004</v>
      </c>
      <c r="D19" s="29" t="s">
        <v>1005</v>
      </c>
      <c r="E19" s="29" t="s">
        <v>1256</v>
      </c>
      <c r="F19" s="31">
        <v>22725</v>
      </c>
      <c r="G19" s="29" t="s">
        <v>1257</v>
      </c>
      <c r="H19" s="29" t="s">
        <v>1006</v>
      </c>
      <c r="J19" s="29" t="s">
        <v>1007</v>
      </c>
      <c r="K19" s="29" t="s">
        <v>703</v>
      </c>
      <c r="L19" s="29">
        <v>10325</v>
      </c>
    </row>
    <row r="20" spans="1:12" x14ac:dyDescent="0.2">
      <c r="A20" s="29">
        <v>222843</v>
      </c>
      <c r="B20" s="29" t="s">
        <v>567</v>
      </c>
      <c r="C20" s="29" t="s">
        <v>54</v>
      </c>
      <c r="D20" s="29" t="s">
        <v>1008</v>
      </c>
      <c r="E20" s="29" t="s">
        <v>1256</v>
      </c>
      <c r="F20" s="31">
        <v>23869</v>
      </c>
      <c r="G20" s="29" t="s">
        <v>1257</v>
      </c>
      <c r="H20" s="29" t="s">
        <v>1281</v>
      </c>
      <c r="J20" s="29" t="s">
        <v>1282</v>
      </c>
      <c r="K20" s="29" t="s">
        <v>703</v>
      </c>
      <c r="L20" s="29">
        <v>10325</v>
      </c>
    </row>
    <row r="21" spans="1:12" x14ac:dyDescent="0.2">
      <c r="A21" s="29">
        <v>221856</v>
      </c>
      <c r="B21" s="29" t="s">
        <v>59</v>
      </c>
      <c r="D21" s="29" t="s">
        <v>285</v>
      </c>
      <c r="E21" s="29" t="s">
        <v>1256</v>
      </c>
      <c r="F21" s="31">
        <v>19514</v>
      </c>
      <c r="G21" s="29" t="s">
        <v>1257</v>
      </c>
      <c r="H21" s="29" t="s">
        <v>1283</v>
      </c>
      <c r="J21" s="29" t="s">
        <v>1284</v>
      </c>
      <c r="K21" s="29" t="s">
        <v>703</v>
      </c>
      <c r="L21" s="29">
        <v>10325</v>
      </c>
    </row>
    <row r="22" spans="1:12" x14ac:dyDescent="0.2">
      <c r="A22" s="29">
        <v>218008</v>
      </c>
      <c r="B22" s="29" t="s">
        <v>120</v>
      </c>
      <c r="D22" s="29" t="s">
        <v>707</v>
      </c>
      <c r="E22" s="29" t="s">
        <v>1256</v>
      </c>
      <c r="F22" s="31">
        <v>18655</v>
      </c>
      <c r="G22" s="29" t="s">
        <v>1257</v>
      </c>
      <c r="H22" s="29" t="s">
        <v>1285</v>
      </c>
      <c r="I22" s="29" t="s">
        <v>1286</v>
      </c>
      <c r="J22" s="29" t="s">
        <v>1287</v>
      </c>
      <c r="K22" s="29" t="s">
        <v>703</v>
      </c>
      <c r="L22" s="29">
        <v>10325</v>
      </c>
    </row>
    <row r="23" spans="1:12" x14ac:dyDescent="0.2">
      <c r="A23" s="29">
        <v>215439</v>
      </c>
      <c r="B23" s="29" t="s">
        <v>73</v>
      </c>
      <c r="D23" s="29" t="s">
        <v>713</v>
      </c>
      <c r="E23" s="29" t="s">
        <v>1256</v>
      </c>
      <c r="F23" s="31">
        <v>17672</v>
      </c>
      <c r="G23" s="29" t="s">
        <v>1257</v>
      </c>
      <c r="H23" s="29" t="s">
        <v>1288</v>
      </c>
      <c r="K23" s="29" t="s">
        <v>703</v>
      </c>
      <c r="L23" s="29">
        <v>10325</v>
      </c>
    </row>
    <row r="24" spans="1:12" x14ac:dyDescent="0.2">
      <c r="A24" s="29">
        <v>170713</v>
      </c>
      <c r="B24" s="29" t="s">
        <v>814</v>
      </c>
      <c r="D24" s="29" t="s">
        <v>632</v>
      </c>
      <c r="E24" s="29" t="s">
        <v>1256</v>
      </c>
      <c r="F24" s="31">
        <v>20452</v>
      </c>
      <c r="G24" s="29" t="s">
        <v>1257</v>
      </c>
      <c r="H24" s="29" t="s">
        <v>1010</v>
      </c>
      <c r="I24" s="29" t="s">
        <v>1289</v>
      </c>
      <c r="J24" s="29" t="s">
        <v>1011</v>
      </c>
      <c r="K24" s="29" t="s">
        <v>703</v>
      </c>
      <c r="L24" s="29">
        <v>10325</v>
      </c>
    </row>
    <row r="25" spans="1:12" x14ac:dyDescent="0.2">
      <c r="A25" s="29">
        <v>165938</v>
      </c>
      <c r="B25" s="29" t="s">
        <v>699</v>
      </c>
      <c r="C25" s="29" t="s">
        <v>150</v>
      </c>
      <c r="D25" s="29" t="s">
        <v>700</v>
      </c>
      <c r="E25" s="29" t="s">
        <v>1256</v>
      </c>
      <c r="F25" s="31">
        <v>21468</v>
      </c>
      <c r="G25" s="29" t="s">
        <v>1257</v>
      </c>
      <c r="H25" s="29" t="s">
        <v>701</v>
      </c>
      <c r="J25" s="29" t="s">
        <v>702</v>
      </c>
      <c r="K25" s="29" t="s">
        <v>703</v>
      </c>
      <c r="L25" s="29">
        <v>10325</v>
      </c>
    </row>
    <row r="26" spans="1:12" x14ac:dyDescent="0.2">
      <c r="A26" s="29">
        <v>159671</v>
      </c>
      <c r="B26" s="29" t="s">
        <v>400</v>
      </c>
      <c r="D26" s="29" t="s">
        <v>1016</v>
      </c>
      <c r="E26" s="29" t="s">
        <v>1256</v>
      </c>
      <c r="F26" s="31">
        <v>19501</v>
      </c>
      <c r="G26" s="29" t="s">
        <v>1257</v>
      </c>
      <c r="H26" s="29" t="s">
        <v>1290</v>
      </c>
      <c r="J26" s="29" t="s">
        <v>1291</v>
      </c>
      <c r="K26" s="29" t="s">
        <v>703</v>
      </c>
      <c r="L26" s="29">
        <v>10325</v>
      </c>
    </row>
    <row r="27" spans="1:12" x14ac:dyDescent="0.2">
      <c r="A27" s="29">
        <v>157827</v>
      </c>
      <c r="B27" s="29" t="s">
        <v>116</v>
      </c>
      <c r="D27" s="29" t="s">
        <v>720</v>
      </c>
      <c r="E27" s="29" t="s">
        <v>1256</v>
      </c>
      <c r="F27" s="31">
        <v>23090</v>
      </c>
      <c r="G27" s="29" t="s">
        <v>1257</v>
      </c>
      <c r="H27" s="29" t="s">
        <v>1292</v>
      </c>
      <c r="J27" s="29" t="s">
        <v>1293</v>
      </c>
      <c r="K27" s="29" t="s">
        <v>703</v>
      </c>
      <c r="L27" s="29">
        <v>10325</v>
      </c>
    </row>
    <row r="28" spans="1:12" x14ac:dyDescent="0.2">
      <c r="A28" s="29">
        <v>149768</v>
      </c>
      <c r="B28" s="29" t="s">
        <v>605</v>
      </c>
      <c r="C28" s="29" t="s">
        <v>137</v>
      </c>
      <c r="D28" s="29" t="s">
        <v>708</v>
      </c>
      <c r="E28" s="29" t="s">
        <v>1256</v>
      </c>
      <c r="F28" s="31">
        <v>17791</v>
      </c>
      <c r="G28" s="29" t="s">
        <v>1257</v>
      </c>
      <c r="H28" s="29" t="s">
        <v>1294</v>
      </c>
      <c r="J28" s="29" t="s">
        <v>1295</v>
      </c>
      <c r="K28" s="29" t="s">
        <v>703</v>
      </c>
      <c r="L28" s="29">
        <v>10325</v>
      </c>
    </row>
    <row r="29" spans="1:12" x14ac:dyDescent="0.2">
      <c r="A29" s="29">
        <v>125200</v>
      </c>
      <c r="B29" s="29" t="s">
        <v>398</v>
      </c>
      <c r="D29" s="29" t="s">
        <v>246</v>
      </c>
      <c r="E29" s="29" t="s">
        <v>1256</v>
      </c>
      <c r="F29" s="31">
        <v>17447</v>
      </c>
      <c r="G29" s="29" t="s">
        <v>1257</v>
      </c>
      <c r="H29" s="29" t="s">
        <v>1013</v>
      </c>
      <c r="I29" s="29" t="s">
        <v>1296</v>
      </c>
      <c r="J29" s="29" t="s">
        <v>1014</v>
      </c>
      <c r="K29" s="29" t="s">
        <v>703</v>
      </c>
      <c r="L29" s="29">
        <v>10325</v>
      </c>
    </row>
    <row r="30" spans="1:12" x14ac:dyDescent="0.2">
      <c r="A30" s="29">
        <v>109589</v>
      </c>
      <c r="B30" s="29" t="s">
        <v>193</v>
      </c>
      <c r="D30" s="29" t="s">
        <v>1015</v>
      </c>
      <c r="E30" s="29" t="s">
        <v>1256</v>
      </c>
      <c r="F30" s="31">
        <v>15068</v>
      </c>
      <c r="G30" s="29" t="s">
        <v>1257</v>
      </c>
      <c r="H30" s="29" t="s">
        <v>1297</v>
      </c>
      <c r="I30" s="29" t="s">
        <v>1298</v>
      </c>
      <c r="J30" s="29" t="s">
        <v>1299</v>
      </c>
      <c r="K30" s="29" t="s">
        <v>703</v>
      </c>
      <c r="L30" s="29">
        <v>10325</v>
      </c>
    </row>
    <row r="31" spans="1:12" x14ac:dyDescent="0.2">
      <c r="A31" s="29">
        <v>104866</v>
      </c>
      <c r="B31" s="29" t="s">
        <v>522</v>
      </c>
      <c r="D31" s="29" t="s">
        <v>332</v>
      </c>
      <c r="E31" s="29" t="s">
        <v>1256</v>
      </c>
      <c r="F31" s="31">
        <v>20538</v>
      </c>
      <c r="G31" s="29" t="s">
        <v>1257</v>
      </c>
      <c r="H31" s="29" t="s">
        <v>1300</v>
      </c>
      <c r="J31" s="29" t="s">
        <v>1301</v>
      </c>
      <c r="K31" s="29" t="s">
        <v>703</v>
      </c>
      <c r="L31" s="29">
        <v>10325</v>
      </c>
    </row>
    <row r="32" spans="1:12" x14ac:dyDescent="0.2">
      <c r="A32" s="29">
        <v>273387</v>
      </c>
      <c r="B32" s="29" t="s">
        <v>143</v>
      </c>
      <c r="C32" s="29" t="s">
        <v>66</v>
      </c>
      <c r="D32" s="29" t="s">
        <v>1085</v>
      </c>
      <c r="E32" s="29" t="s">
        <v>1256</v>
      </c>
      <c r="F32" s="31">
        <v>24063</v>
      </c>
      <c r="G32" s="29" t="s">
        <v>1257</v>
      </c>
      <c r="H32" s="29" t="s">
        <v>1302</v>
      </c>
      <c r="J32" s="29" t="s">
        <v>1303</v>
      </c>
      <c r="K32" s="29" t="s">
        <v>339</v>
      </c>
      <c r="L32" s="29">
        <v>10333</v>
      </c>
    </row>
    <row r="33" spans="1:12" x14ac:dyDescent="0.2">
      <c r="A33" s="29">
        <v>271574</v>
      </c>
      <c r="B33" s="29" t="s">
        <v>240</v>
      </c>
      <c r="D33" s="29" t="s">
        <v>355</v>
      </c>
      <c r="E33" s="29" t="s">
        <v>1256</v>
      </c>
      <c r="F33" s="31">
        <v>18037</v>
      </c>
      <c r="G33" s="29" t="s">
        <v>1257</v>
      </c>
      <c r="H33" s="29" t="s">
        <v>1304</v>
      </c>
      <c r="J33" s="29" t="s">
        <v>1305</v>
      </c>
      <c r="K33" s="29" t="s">
        <v>339</v>
      </c>
      <c r="L33" s="29">
        <v>10333</v>
      </c>
    </row>
    <row r="34" spans="1:12" x14ac:dyDescent="0.2">
      <c r="A34" s="29">
        <v>265871</v>
      </c>
      <c r="B34" s="29" t="s">
        <v>315</v>
      </c>
      <c r="D34" s="29" t="s">
        <v>1074</v>
      </c>
      <c r="E34" s="29" t="s">
        <v>1256</v>
      </c>
      <c r="F34" s="31">
        <v>21734</v>
      </c>
      <c r="G34" s="29" t="s">
        <v>1257</v>
      </c>
      <c r="H34" s="29" t="s">
        <v>1159</v>
      </c>
      <c r="I34" s="29" t="s">
        <v>1306</v>
      </c>
      <c r="J34" s="29" t="s">
        <v>1160</v>
      </c>
      <c r="K34" s="29" t="s">
        <v>339</v>
      </c>
      <c r="L34" s="29">
        <v>10333</v>
      </c>
    </row>
    <row r="35" spans="1:12" x14ac:dyDescent="0.2">
      <c r="A35" s="29">
        <v>265724</v>
      </c>
      <c r="B35" s="29" t="s">
        <v>153</v>
      </c>
      <c r="C35" s="29" t="s">
        <v>54</v>
      </c>
      <c r="D35" s="29" t="s">
        <v>1161</v>
      </c>
      <c r="E35" s="29" t="s">
        <v>1256</v>
      </c>
      <c r="F35" s="31">
        <v>13464</v>
      </c>
      <c r="G35" s="29" t="s">
        <v>1257</v>
      </c>
      <c r="H35" s="29" t="s">
        <v>1307</v>
      </c>
      <c r="I35" s="29">
        <v>243971672</v>
      </c>
      <c r="J35" s="29" t="s">
        <v>1308</v>
      </c>
      <c r="K35" s="29" t="s">
        <v>339</v>
      </c>
      <c r="L35" s="29">
        <v>10333</v>
      </c>
    </row>
    <row r="36" spans="1:12" x14ac:dyDescent="0.2">
      <c r="A36" s="29">
        <v>249160</v>
      </c>
      <c r="B36" s="29" t="s">
        <v>826</v>
      </c>
      <c r="D36" s="29" t="s">
        <v>63</v>
      </c>
      <c r="E36" s="29" t="s">
        <v>1256</v>
      </c>
      <c r="F36" s="31">
        <v>26654</v>
      </c>
      <c r="G36" s="29" t="s">
        <v>1257</v>
      </c>
      <c r="H36" s="29" t="s">
        <v>1087</v>
      </c>
      <c r="J36" s="29" t="s">
        <v>1088</v>
      </c>
      <c r="K36" s="29" t="s">
        <v>339</v>
      </c>
      <c r="L36" s="29">
        <v>10333</v>
      </c>
    </row>
    <row r="37" spans="1:12" x14ac:dyDescent="0.2">
      <c r="A37" s="29">
        <v>246324</v>
      </c>
      <c r="B37" s="29" t="s">
        <v>1084</v>
      </c>
      <c r="D37" s="29" t="s">
        <v>346</v>
      </c>
      <c r="E37" s="29" t="s">
        <v>1256</v>
      </c>
      <c r="F37" s="31">
        <v>20448</v>
      </c>
      <c r="G37" s="29" t="s">
        <v>1257</v>
      </c>
      <c r="H37" s="29" t="s">
        <v>1309</v>
      </c>
      <c r="J37" s="29" t="s">
        <v>1310</v>
      </c>
      <c r="K37" s="29" t="s">
        <v>339</v>
      </c>
      <c r="L37" s="29">
        <v>10333</v>
      </c>
    </row>
    <row r="38" spans="1:12" x14ac:dyDescent="0.2">
      <c r="A38" s="29">
        <v>241138</v>
      </c>
      <c r="B38" s="29" t="s">
        <v>143</v>
      </c>
      <c r="D38" s="29" t="s">
        <v>1091</v>
      </c>
      <c r="E38" s="29" t="s">
        <v>1256</v>
      </c>
      <c r="F38" s="31">
        <v>25309</v>
      </c>
      <c r="G38" s="29" t="s">
        <v>1257</v>
      </c>
      <c r="H38" s="29" t="s">
        <v>1311</v>
      </c>
      <c r="I38" s="29" t="s">
        <v>343</v>
      </c>
      <c r="J38" s="29" t="s">
        <v>1312</v>
      </c>
      <c r="K38" s="29" t="s">
        <v>339</v>
      </c>
      <c r="L38" s="29">
        <v>10333</v>
      </c>
    </row>
    <row r="39" spans="1:12" x14ac:dyDescent="0.2">
      <c r="A39" s="29">
        <v>241135</v>
      </c>
      <c r="B39" s="29" t="s">
        <v>1089</v>
      </c>
      <c r="D39" s="29" t="s">
        <v>1090</v>
      </c>
      <c r="E39" s="29" t="s">
        <v>1256</v>
      </c>
      <c r="F39" s="31">
        <v>16497</v>
      </c>
      <c r="G39" s="29" t="s">
        <v>1257</v>
      </c>
      <c r="H39" s="29" t="s">
        <v>1313</v>
      </c>
      <c r="J39" s="29" t="s">
        <v>1314</v>
      </c>
      <c r="K39" s="29" t="s">
        <v>339</v>
      </c>
      <c r="L39" s="29">
        <v>10333</v>
      </c>
    </row>
    <row r="40" spans="1:12" x14ac:dyDescent="0.2">
      <c r="A40" s="29">
        <v>234502</v>
      </c>
      <c r="B40" s="29" t="s">
        <v>1315</v>
      </c>
      <c r="D40" s="29" t="s">
        <v>346</v>
      </c>
      <c r="E40" s="29" t="s">
        <v>1256</v>
      </c>
      <c r="F40" s="31">
        <v>38498</v>
      </c>
      <c r="G40" s="29" t="s">
        <v>1257</v>
      </c>
      <c r="H40" s="29" t="s">
        <v>1316</v>
      </c>
      <c r="I40" s="29" t="s">
        <v>1317</v>
      </c>
      <c r="J40" s="29" t="s">
        <v>1318</v>
      </c>
      <c r="K40" s="29" t="s">
        <v>339</v>
      </c>
      <c r="L40" s="29">
        <v>10333</v>
      </c>
    </row>
    <row r="41" spans="1:12" x14ac:dyDescent="0.2">
      <c r="A41" s="29">
        <v>228279</v>
      </c>
      <c r="B41" s="29" t="s">
        <v>207</v>
      </c>
      <c r="D41" s="29" t="s">
        <v>1097</v>
      </c>
      <c r="E41" s="29" t="s">
        <v>1256</v>
      </c>
      <c r="F41" s="31">
        <v>22090</v>
      </c>
      <c r="G41" s="29" t="s">
        <v>1257</v>
      </c>
      <c r="H41" s="29" t="s">
        <v>1319</v>
      </c>
      <c r="J41" s="29" t="s">
        <v>1320</v>
      </c>
      <c r="K41" s="29" t="s">
        <v>339</v>
      </c>
      <c r="L41" s="29">
        <v>10333</v>
      </c>
    </row>
    <row r="42" spans="1:12" x14ac:dyDescent="0.2">
      <c r="A42" s="29">
        <v>223713</v>
      </c>
      <c r="B42" s="29" t="s">
        <v>659</v>
      </c>
      <c r="C42" s="29" t="s">
        <v>150</v>
      </c>
      <c r="D42" s="29" t="s">
        <v>660</v>
      </c>
      <c r="E42" s="29" t="s">
        <v>1256</v>
      </c>
      <c r="F42" s="31">
        <v>17906</v>
      </c>
      <c r="G42" s="29" t="s">
        <v>1257</v>
      </c>
      <c r="H42" s="29" t="s">
        <v>1321</v>
      </c>
      <c r="J42" s="29" t="s">
        <v>1322</v>
      </c>
      <c r="K42" s="29" t="s">
        <v>339</v>
      </c>
      <c r="L42" s="29">
        <v>10333</v>
      </c>
    </row>
    <row r="43" spans="1:12" x14ac:dyDescent="0.2">
      <c r="A43" s="29">
        <v>223712</v>
      </c>
      <c r="B43" s="29" t="s">
        <v>207</v>
      </c>
      <c r="D43" s="29" t="s">
        <v>348</v>
      </c>
      <c r="E43" s="29" t="s">
        <v>1256</v>
      </c>
      <c r="F43" s="31">
        <v>21571</v>
      </c>
      <c r="G43" s="29" t="s">
        <v>1257</v>
      </c>
      <c r="H43" s="29" t="s">
        <v>1323</v>
      </c>
      <c r="J43" s="29" t="s">
        <v>1324</v>
      </c>
      <c r="K43" s="29" t="s">
        <v>339</v>
      </c>
      <c r="L43" s="29">
        <v>10333</v>
      </c>
    </row>
    <row r="44" spans="1:12" x14ac:dyDescent="0.2">
      <c r="A44" s="29">
        <v>221609</v>
      </c>
      <c r="B44" s="29" t="s">
        <v>1102</v>
      </c>
      <c r="D44" s="29" t="s">
        <v>1090</v>
      </c>
      <c r="E44" s="29" t="s">
        <v>1256</v>
      </c>
      <c r="F44" s="31">
        <v>17749</v>
      </c>
      <c r="G44" s="29" t="s">
        <v>1257</v>
      </c>
      <c r="H44" s="29" t="s">
        <v>1325</v>
      </c>
      <c r="I44" s="29">
        <v>243975278</v>
      </c>
      <c r="J44" s="29" t="s">
        <v>1326</v>
      </c>
      <c r="K44" s="29" t="s">
        <v>339</v>
      </c>
      <c r="L44" s="29">
        <v>10333</v>
      </c>
    </row>
    <row r="45" spans="1:12" x14ac:dyDescent="0.2">
      <c r="A45" s="29">
        <v>215531</v>
      </c>
      <c r="B45" s="29" t="s">
        <v>389</v>
      </c>
      <c r="C45" s="29" t="s">
        <v>66</v>
      </c>
      <c r="D45" s="29" t="s">
        <v>654</v>
      </c>
      <c r="E45" s="29" t="s">
        <v>1256</v>
      </c>
      <c r="F45" s="31">
        <v>19609</v>
      </c>
      <c r="G45" s="29" t="s">
        <v>1257</v>
      </c>
      <c r="H45" s="29" t="s">
        <v>657</v>
      </c>
      <c r="I45" s="29" t="s">
        <v>1327</v>
      </c>
      <c r="J45" s="29" t="s">
        <v>658</v>
      </c>
      <c r="K45" s="29" t="s">
        <v>339</v>
      </c>
      <c r="L45" s="29">
        <v>10333</v>
      </c>
    </row>
    <row r="46" spans="1:12" x14ac:dyDescent="0.2">
      <c r="A46" s="29">
        <v>214525</v>
      </c>
      <c r="B46" s="29" t="s">
        <v>655</v>
      </c>
      <c r="D46" s="29" t="s">
        <v>347</v>
      </c>
      <c r="E46" s="29" t="s">
        <v>1256</v>
      </c>
      <c r="F46" s="31">
        <v>17732</v>
      </c>
      <c r="G46" s="29" t="s">
        <v>1257</v>
      </c>
      <c r="H46" s="29" t="s">
        <v>1328</v>
      </c>
      <c r="J46" s="29" t="s">
        <v>1329</v>
      </c>
      <c r="K46" s="29" t="s">
        <v>339</v>
      </c>
      <c r="L46" s="29">
        <v>10333</v>
      </c>
    </row>
    <row r="47" spans="1:12" x14ac:dyDescent="0.2">
      <c r="A47" s="29">
        <v>214523</v>
      </c>
      <c r="B47" s="29" t="s">
        <v>681</v>
      </c>
      <c r="D47" s="29" t="s">
        <v>332</v>
      </c>
      <c r="E47" s="29" t="s">
        <v>1256</v>
      </c>
      <c r="F47" s="31">
        <v>28974</v>
      </c>
      <c r="G47" s="29" t="s">
        <v>1257</v>
      </c>
      <c r="H47" s="29" t="s">
        <v>1163</v>
      </c>
      <c r="J47" s="29" t="s">
        <v>1164</v>
      </c>
      <c r="K47" s="29" t="s">
        <v>339</v>
      </c>
      <c r="L47" s="29">
        <v>10333</v>
      </c>
    </row>
    <row r="48" spans="1:12" x14ac:dyDescent="0.2">
      <c r="A48" s="29">
        <v>212988</v>
      </c>
      <c r="B48" s="29" t="s">
        <v>1102</v>
      </c>
      <c r="D48" s="29" t="s">
        <v>1103</v>
      </c>
      <c r="E48" s="29" t="s">
        <v>1256</v>
      </c>
      <c r="F48" s="31">
        <v>20244</v>
      </c>
      <c r="G48" s="29" t="s">
        <v>1257</v>
      </c>
      <c r="H48" s="29" t="s">
        <v>1330</v>
      </c>
      <c r="I48" s="29" t="s">
        <v>1331</v>
      </c>
      <c r="J48" s="29" t="s">
        <v>1332</v>
      </c>
      <c r="K48" s="29" t="s">
        <v>339</v>
      </c>
      <c r="L48" s="29">
        <v>10333</v>
      </c>
    </row>
    <row r="49" spans="1:12" x14ac:dyDescent="0.2">
      <c r="A49" s="29">
        <v>208901</v>
      </c>
      <c r="B49" s="29" t="s">
        <v>229</v>
      </c>
      <c r="D49" s="29" t="s">
        <v>347</v>
      </c>
      <c r="E49" s="29" t="s">
        <v>1256</v>
      </c>
      <c r="F49" s="31">
        <v>25343</v>
      </c>
      <c r="G49" s="29" t="s">
        <v>1257</v>
      </c>
      <c r="H49" s="29" t="s">
        <v>1093</v>
      </c>
      <c r="J49" s="29" t="s">
        <v>1094</v>
      </c>
      <c r="K49" s="29" t="s">
        <v>339</v>
      </c>
      <c r="L49" s="29">
        <v>10333</v>
      </c>
    </row>
    <row r="50" spans="1:12" x14ac:dyDescent="0.2">
      <c r="A50" s="29">
        <v>208629</v>
      </c>
      <c r="B50" s="29" t="s">
        <v>400</v>
      </c>
      <c r="D50" s="29" t="s">
        <v>1166</v>
      </c>
      <c r="E50" s="29" t="s">
        <v>1256</v>
      </c>
      <c r="F50" s="31">
        <v>26016</v>
      </c>
      <c r="G50" s="29" t="s">
        <v>1257</v>
      </c>
      <c r="H50" s="29" t="s">
        <v>1333</v>
      </c>
      <c r="I50" s="29" t="s">
        <v>1334</v>
      </c>
      <c r="J50" s="29" t="s">
        <v>1335</v>
      </c>
      <c r="K50" s="29" t="s">
        <v>339</v>
      </c>
      <c r="L50" s="29">
        <v>10333</v>
      </c>
    </row>
    <row r="51" spans="1:12" x14ac:dyDescent="0.2">
      <c r="A51" s="29">
        <v>208626</v>
      </c>
      <c r="B51" s="29" t="s">
        <v>143</v>
      </c>
      <c r="D51" s="29" t="s">
        <v>368</v>
      </c>
      <c r="E51" s="29" t="s">
        <v>1256</v>
      </c>
      <c r="F51" s="31">
        <v>22408</v>
      </c>
      <c r="G51" s="29" t="s">
        <v>1257</v>
      </c>
      <c r="H51" s="29" t="s">
        <v>1336</v>
      </c>
      <c r="I51" s="29" t="s">
        <v>1337</v>
      </c>
      <c r="J51" s="29" t="s">
        <v>1338</v>
      </c>
      <c r="K51" s="29" t="s">
        <v>339</v>
      </c>
      <c r="L51" s="29">
        <v>10333</v>
      </c>
    </row>
    <row r="52" spans="1:12" x14ac:dyDescent="0.2">
      <c r="A52" s="29">
        <v>208624</v>
      </c>
      <c r="B52" s="29" t="s">
        <v>59</v>
      </c>
      <c r="D52" s="29" t="s">
        <v>569</v>
      </c>
      <c r="E52" s="29" t="s">
        <v>1256</v>
      </c>
      <c r="F52" s="31">
        <v>19198</v>
      </c>
      <c r="G52" s="29" t="s">
        <v>1257</v>
      </c>
      <c r="H52" s="29" t="s">
        <v>1339</v>
      </c>
      <c r="J52" s="29" t="s">
        <v>1340</v>
      </c>
      <c r="K52" s="29" t="s">
        <v>339</v>
      </c>
      <c r="L52" s="29">
        <v>10333</v>
      </c>
    </row>
    <row r="53" spans="1:12" x14ac:dyDescent="0.2">
      <c r="A53" s="29">
        <v>205198</v>
      </c>
      <c r="B53" s="29" t="s">
        <v>567</v>
      </c>
      <c r="C53" s="29" t="s">
        <v>54</v>
      </c>
      <c r="D53" s="29" t="s">
        <v>1165</v>
      </c>
      <c r="E53" s="29" t="s">
        <v>1256</v>
      </c>
      <c r="F53" s="31">
        <v>29005</v>
      </c>
      <c r="G53" s="29" t="s">
        <v>1257</v>
      </c>
      <c r="H53" s="29" t="s">
        <v>1341</v>
      </c>
      <c r="I53" s="29">
        <v>243974245</v>
      </c>
      <c r="J53" s="29" t="s">
        <v>1342</v>
      </c>
      <c r="K53" s="29" t="s">
        <v>339</v>
      </c>
      <c r="L53" s="29">
        <v>10333</v>
      </c>
    </row>
    <row r="54" spans="1:12" x14ac:dyDescent="0.2">
      <c r="A54" s="29">
        <v>205197</v>
      </c>
      <c r="B54" s="29" t="s">
        <v>740</v>
      </c>
      <c r="C54" s="29" t="s">
        <v>54</v>
      </c>
      <c r="D54" s="29" t="s">
        <v>1165</v>
      </c>
      <c r="E54" s="29" t="s">
        <v>1256</v>
      </c>
      <c r="F54" s="31">
        <v>28172</v>
      </c>
      <c r="G54" s="29" t="s">
        <v>1257</v>
      </c>
      <c r="H54" s="29" t="s">
        <v>1343</v>
      </c>
      <c r="I54" s="29" t="s">
        <v>1344</v>
      </c>
      <c r="J54" s="29" t="s">
        <v>1345</v>
      </c>
      <c r="K54" s="29" t="s">
        <v>339</v>
      </c>
      <c r="L54" s="29">
        <v>10333</v>
      </c>
    </row>
    <row r="55" spans="1:12" x14ac:dyDescent="0.2">
      <c r="A55" s="29">
        <v>205194</v>
      </c>
      <c r="B55" s="29" t="s">
        <v>267</v>
      </c>
      <c r="D55" s="29" t="s">
        <v>461</v>
      </c>
      <c r="E55" s="29" t="s">
        <v>1256</v>
      </c>
      <c r="F55" s="31">
        <v>21475</v>
      </c>
      <c r="G55" s="29" t="s">
        <v>1257</v>
      </c>
      <c r="H55" s="29" t="s">
        <v>1346</v>
      </c>
      <c r="J55" s="29" t="s">
        <v>1340</v>
      </c>
      <c r="K55" s="29" t="s">
        <v>339</v>
      </c>
      <c r="L55" s="29">
        <v>10333</v>
      </c>
    </row>
    <row r="56" spans="1:12" x14ac:dyDescent="0.2">
      <c r="A56" s="29">
        <v>204403</v>
      </c>
      <c r="B56" s="29" t="s">
        <v>1095</v>
      </c>
      <c r="D56" s="29" t="s">
        <v>1096</v>
      </c>
      <c r="E56" s="29" t="s">
        <v>1256</v>
      </c>
      <c r="F56" s="31">
        <v>29496</v>
      </c>
      <c r="G56" s="29" t="s">
        <v>1257</v>
      </c>
      <c r="H56" s="29" t="s">
        <v>1347</v>
      </c>
      <c r="I56" s="29" t="s">
        <v>1348</v>
      </c>
      <c r="J56" s="29" t="s">
        <v>1349</v>
      </c>
      <c r="K56" s="29" t="s">
        <v>339</v>
      </c>
      <c r="L56" s="29">
        <v>10333</v>
      </c>
    </row>
    <row r="57" spans="1:12" x14ac:dyDescent="0.2">
      <c r="A57" s="29">
        <v>177699</v>
      </c>
      <c r="B57" s="29" t="s">
        <v>94</v>
      </c>
      <c r="D57" s="29" t="s">
        <v>351</v>
      </c>
      <c r="E57" s="29" t="s">
        <v>1256</v>
      </c>
      <c r="F57" s="31">
        <v>24133</v>
      </c>
      <c r="G57" s="29" t="s">
        <v>1257</v>
      </c>
      <c r="H57" s="29" t="s">
        <v>1350</v>
      </c>
      <c r="I57" s="29" t="s">
        <v>1351</v>
      </c>
      <c r="J57" s="29" t="s">
        <v>1352</v>
      </c>
      <c r="K57" s="29" t="s">
        <v>339</v>
      </c>
      <c r="L57" s="29">
        <v>10333</v>
      </c>
    </row>
    <row r="58" spans="1:12" x14ac:dyDescent="0.2">
      <c r="A58" s="29">
        <v>170719</v>
      </c>
      <c r="B58" s="29" t="s">
        <v>356</v>
      </c>
      <c r="D58" s="29" t="s">
        <v>347</v>
      </c>
      <c r="E58" s="29" t="s">
        <v>1256</v>
      </c>
      <c r="F58" s="31">
        <v>25057</v>
      </c>
      <c r="G58" s="29" t="s">
        <v>1257</v>
      </c>
      <c r="H58" s="29" t="s">
        <v>1353</v>
      </c>
      <c r="I58" s="29" t="s">
        <v>1354</v>
      </c>
      <c r="J58" s="29" t="s">
        <v>1355</v>
      </c>
      <c r="K58" s="29" t="s">
        <v>339</v>
      </c>
      <c r="L58" s="29">
        <v>10333</v>
      </c>
    </row>
    <row r="59" spans="1:12" x14ac:dyDescent="0.2">
      <c r="A59" s="29">
        <v>167947</v>
      </c>
      <c r="B59" s="29" t="s">
        <v>120</v>
      </c>
      <c r="D59" s="29" t="s">
        <v>332</v>
      </c>
      <c r="E59" s="29" t="s">
        <v>1256</v>
      </c>
      <c r="F59" s="31">
        <v>18087</v>
      </c>
      <c r="G59" s="29" t="s">
        <v>1257</v>
      </c>
      <c r="H59" s="29" t="s">
        <v>337</v>
      </c>
      <c r="J59" s="29" t="s">
        <v>338</v>
      </c>
      <c r="K59" s="29" t="s">
        <v>339</v>
      </c>
      <c r="L59" s="29">
        <v>10333</v>
      </c>
    </row>
    <row r="60" spans="1:12" x14ac:dyDescent="0.2">
      <c r="A60" s="29">
        <v>159598</v>
      </c>
      <c r="B60" s="29" t="s">
        <v>286</v>
      </c>
      <c r="D60" s="29" t="s">
        <v>347</v>
      </c>
      <c r="E60" s="29" t="s">
        <v>1256</v>
      </c>
      <c r="F60" s="31">
        <v>23314</v>
      </c>
      <c r="G60" s="29" t="s">
        <v>1257</v>
      </c>
      <c r="H60" s="29" t="s">
        <v>1356</v>
      </c>
      <c r="I60" s="29" t="s">
        <v>343</v>
      </c>
      <c r="J60" s="29" t="s">
        <v>1340</v>
      </c>
      <c r="K60" s="29" t="s">
        <v>339</v>
      </c>
      <c r="L60" s="29">
        <v>10333</v>
      </c>
    </row>
    <row r="61" spans="1:12" x14ac:dyDescent="0.2">
      <c r="A61" s="29">
        <v>152362</v>
      </c>
      <c r="B61" s="29" t="s">
        <v>59</v>
      </c>
      <c r="D61" s="29" t="s">
        <v>344</v>
      </c>
      <c r="E61" s="29" t="s">
        <v>1256</v>
      </c>
      <c r="F61" s="31">
        <v>18494</v>
      </c>
      <c r="G61" s="29" t="s">
        <v>1257</v>
      </c>
      <c r="H61" s="29" t="s">
        <v>1357</v>
      </c>
      <c r="I61" s="29">
        <v>243973546</v>
      </c>
      <c r="J61" s="29" t="s">
        <v>1358</v>
      </c>
      <c r="K61" s="29" t="s">
        <v>339</v>
      </c>
      <c r="L61" s="29">
        <v>10333</v>
      </c>
    </row>
    <row r="62" spans="1:12" x14ac:dyDescent="0.2">
      <c r="A62" s="29">
        <v>144258</v>
      </c>
      <c r="B62" s="29" t="s">
        <v>345</v>
      </c>
      <c r="D62" s="29" t="s">
        <v>346</v>
      </c>
      <c r="E62" s="29" t="s">
        <v>1256</v>
      </c>
      <c r="F62" s="31">
        <v>28992</v>
      </c>
      <c r="G62" s="29" t="s">
        <v>1257</v>
      </c>
      <c r="H62" s="29" t="s">
        <v>1359</v>
      </c>
      <c r="I62" s="29" t="s">
        <v>1317</v>
      </c>
      <c r="J62" s="29" t="s">
        <v>1318</v>
      </c>
      <c r="K62" s="29" t="s">
        <v>339</v>
      </c>
      <c r="L62" s="29">
        <v>10333</v>
      </c>
    </row>
    <row r="63" spans="1:12" x14ac:dyDescent="0.2">
      <c r="A63" s="29">
        <v>140706</v>
      </c>
      <c r="B63" s="29" t="s">
        <v>173</v>
      </c>
      <c r="D63" s="29" t="s">
        <v>964</v>
      </c>
      <c r="E63" s="29" t="s">
        <v>1256</v>
      </c>
      <c r="F63" s="31">
        <v>22859</v>
      </c>
      <c r="G63" s="29" t="s">
        <v>1257</v>
      </c>
      <c r="H63" s="29" t="s">
        <v>965</v>
      </c>
      <c r="I63" s="29" t="s">
        <v>1360</v>
      </c>
      <c r="J63" s="29" t="s">
        <v>966</v>
      </c>
      <c r="K63" s="29" t="s">
        <v>339</v>
      </c>
      <c r="L63" s="29">
        <v>10333</v>
      </c>
    </row>
    <row r="64" spans="1:12" x14ac:dyDescent="0.2">
      <c r="A64" s="29">
        <v>134924</v>
      </c>
      <c r="B64" s="29" t="s">
        <v>153</v>
      </c>
      <c r="D64" s="29" t="s">
        <v>332</v>
      </c>
      <c r="E64" s="29" t="s">
        <v>1256</v>
      </c>
      <c r="F64" s="31">
        <v>19574</v>
      </c>
      <c r="G64" s="29" t="s">
        <v>1257</v>
      </c>
      <c r="H64" s="29" t="s">
        <v>353</v>
      </c>
      <c r="I64" s="29" t="s">
        <v>1361</v>
      </c>
      <c r="J64" s="29" t="s">
        <v>354</v>
      </c>
      <c r="K64" s="29" t="s">
        <v>339</v>
      </c>
      <c r="L64" s="29">
        <v>10333</v>
      </c>
    </row>
    <row r="65" spans="1:12" x14ac:dyDescent="0.2">
      <c r="A65" s="29">
        <v>130701</v>
      </c>
      <c r="B65" s="29" t="s">
        <v>330</v>
      </c>
      <c r="D65" s="29" t="s">
        <v>63</v>
      </c>
      <c r="E65" s="29" t="s">
        <v>1256</v>
      </c>
      <c r="F65" s="31">
        <v>27170</v>
      </c>
      <c r="G65" s="29" t="s">
        <v>1257</v>
      </c>
      <c r="H65" s="29" t="s">
        <v>1099</v>
      </c>
      <c r="J65" s="29" t="s">
        <v>1100</v>
      </c>
      <c r="K65" s="29" t="s">
        <v>339</v>
      </c>
      <c r="L65" s="29">
        <v>10333</v>
      </c>
    </row>
    <row r="66" spans="1:12" x14ac:dyDescent="0.2">
      <c r="A66" s="29">
        <v>129253</v>
      </c>
      <c r="B66" s="29" t="s">
        <v>116</v>
      </c>
      <c r="D66" s="29" t="s">
        <v>1081</v>
      </c>
      <c r="E66" s="29" t="s">
        <v>1256</v>
      </c>
      <c r="F66" s="31">
        <v>26309</v>
      </c>
      <c r="G66" s="29" t="s">
        <v>1257</v>
      </c>
      <c r="H66" s="29" t="s">
        <v>1082</v>
      </c>
      <c r="J66" s="29" t="s">
        <v>1083</v>
      </c>
      <c r="K66" s="29" t="s">
        <v>339</v>
      </c>
      <c r="L66" s="29">
        <v>10333</v>
      </c>
    </row>
    <row r="67" spans="1:12" x14ac:dyDescent="0.2">
      <c r="A67" s="29">
        <v>126723</v>
      </c>
      <c r="B67" s="29" t="s">
        <v>83</v>
      </c>
      <c r="D67" s="29" t="s">
        <v>285</v>
      </c>
      <c r="E67" s="29" t="s">
        <v>1256</v>
      </c>
      <c r="F67" s="31">
        <v>24304</v>
      </c>
      <c r="G67" s="29" t="s">
        <v>1257</v>
      </c>
      <c r="H67" s="29" t="s">
        <v>1362</v>
      </c>
      <c r="I67" s="29">
        <v>243972357</v>
      </c>
      <c r="J67" s="29" t="s">
        <v>1363</v>
      </c>
      <c r="K67" s="29" t="s">
        <v>339</v>
      </c>
      <c r="L67" s="29">
        <v>10333</v>
      </c>
    </row>
    <row r="68" spans="1:12" x14ac:dyDescent="0.2">
      <c r="A68" s="29">
        <v>106289</v>
      </c>
      <c r="B68" s="29" t="s">
        <v>1189</v>
      </c>
      <c r="D68" s="29" t="s">
        <v>349</v>
      </c>
      <c r="E68" s="29" t="s">
        <v>1256</v>
      </c>
      <c r="F68" s="31">
        <v>18786</v>
      </c>
      <c r="G68" s="29" t="s">
        <v>1257</v>
      </c>
      <c r="H68" s="29" t="s">
        <v>651</v>
      </c>
      <c r="I68" s="29" t="s">
        <v>1364</v>
      </c>
      <c r="J68" s="29" t="s">
        <v>652</v>
      </c>
      <c r="K68" s="29" t="s">
        <v>339</v>
      </c>
      <c r="L68" s="29">
        <v>10333</v>
      </c>
    </row>
    <row r="69" spans="1:12" x14ac:dyDescent="0.2">
      <c r="A69" s="29">
        <v>105997</v>
      </c>
      <c r="B69" s="29" t="s">
        <v>350</v>
      </c>
      <c r="D69" s="29" t="s">
        <v>332</v>
      </c>
      <c r="E69" s="29" t="s">
        <v>1256</v>
      </c>
      <c r="F69" s="31">
        <v>17874</v>
      </c>
      <c r="G69" s="29" t="s">
        <v>1257</v>
      </c>
      <c r="H69" s="29" t="s">
        <v>1365</v>
      </c>
      <c r="I69" s="29" t="s">
        <v>1366</v>
      </c>
      <c r="J69" s="29" t="s">
        <v>1367</v>
      </c>
      <c r="K69" s="29" t="s">
        <v>339</v>
      </c>
      <c r="L69" s="29">
        <v>10333</v>
      </c>
    </row>
    <row r="70" spans="1:12" x14ac:dyDescent="0.2">
      <c r="A70" s="29">
        <v>104879</v>
      </c>
      <c r="B70" s="29" t="s">
        <v>207</v>
      </c>
      <c r="D70" s="29" t="s">
        <v>1101</v>
      </c>
      <c r="E70" s="29" t="s">
        <v>1256</v>
      </c>
      <c r="F70" s="31">
        <v>23642</v>
      </c>
      <c r="G70" s="29" t="s">
        <v>1257</v>
      </c>
      <c r="H70" s="29" t="s">
        <v>1368</v>
      </c>
      <c r="I70" s="29">
        <v>243973238</v>
      </c>
      <c r="J70" s="29" t="s">
        <v>1369</v>
      </c>
      <c r="K70" s="29" t="s">
        <v>339</v>
      </c>
      <c r="L70" s="29">
        <v>10333</v>
      </c>
    </row>
    <row r="71" spans="1:12" x14ac:dyDescent="0.2">
      <c r="A71" s="29">
        <v>277739</v>
      </c>
      <c r="B71" s="29" t="s">
        <v>1116</v>
      </c>
      <c r="D71" s="29" t="s">
        <v>457</v>
      </c>
      <c r="E71" s="29" t="s">
        <v>1256</v>
      </c>
      <c r="F71" s="31">
        <v>22115</v>
      </c>
      <c r="G71" s="29" t="s">
        <v>1257</v>
      </c>
      <c r="H71" s="29" t="s">
        <v>1370</v>
      </c>
      <c r="J71" s="29" t="s">
        <v>1371</v>
      </c>
      <c r="K71" s="29" t="s">
        <v>159</v>
      </c>
      <c r="L71" s="29">
        <v>10334</v>
      </c>
    </row>
    <row r="72" spans="1:12" x14ac:dyDescent="0.2">
      <c r="A72" s="29">
        <v>271555</v>
      </c>
      <c r="B72" s="29" t="s">
        <v>891</v>
      </c>
      <c r="D72" s="29" t="s">
        <v>892</v>
      </c>
      <c r="E72" s="29" t="s">
        <v>1256</v>
      </c>
      <c r="F72" s="31">
        <v>18814</v>
      </c>
      <c r="G72" s="29" t="s">
        <v>1257</v>
      </c>
      <c r="H72" s="29" t="s">
        <v>1372</v>
      </c>
      <c r="I72" s="29" t="s">
        <v>1373</v>
      </c>
      <c r="J72" s="29" t="s">
        <v>1374</v>
      </c>
      <c r="K72" s="29" t="s">
        <v>159</v>
      </c>
      <c r="L72" s="29">
        <v>10334</v>
      </c>
    </row>
    <row r="73" spans="1:12" x14ac:dyDescent="0.2">
      <c r="A73" s="29">
        <v>271380</v>
      </c>
      <c r="B73" s="29" t="s">
        <v>85</v>
      </c>
      <c r="D73" s="29" t="s">
        <v>1375</v>
      </c>
      <c r="E73" s="29" t="s">
        <v>1256</v>
      </c>
      <c r="F73" s="31">
        <v>19464</v>
      </c>
      <c r="G73" s="29" t="s">
        <v>1257</v>
      </c>
      <c r="H73" s="29" t="s">
        <v>1376</v>
      </c>
      <c r="I73" s="29" t="s">
        <v>1377</v>
      </c>
      <c r="J73" s="29" t="s">
        <v>1378</v>
      </c>
      <c r="K73" s="29" t="s">
        <v>159</v>
      </c>
      <c r="L73" s="29">
        <v>10334</v>
      </c>
    </row>
    <row r="74" spans="1:12" x14ac:dyDescent="0.2">
      <c r="A74" s="29">
        <v>265423</v>
      </c>
      <c r="B74" s="29" t="s">
        <v>752</v>
      </c>
      <c r="D74" s="29" t="s">
        <v>1115</v>
      </c>
      <c r="E74" s="29" t="s">
        <v>1256</v>
      </c>
      <c r="F74" s="31">
        <v>18279</v>
      </c>
      <c r="G74" s="29" t="s">
        <v>1257</v>
      </c>
      <c r="H74" s="29" t="s">
        <v>1379</v>
      </c>
      <c r="J74" s="29" t="s">
        <v>1380</v>
      </c>
      <c r="K74" s="29" t="s">
        <v>159</v>
      </c>
      <c r="L74" s="29">
        <v>10334</v>
      </c>
    </row>
    <row r="75" spans="1:12" x14ac:dyDescent="0.2">
      <c r="A75" s="29">
        <v>263560</v>
      </c>
      <c r="B75" s="29" t="s">
        <v>771</v>
      </c>
      <c r="D75" s="29" t="s">
        <v>772</v>
      </c>
      <c r="E75" s="29" t="s">
        <v>1256</v>
      </c>
      <c r="F75" s="31">
        <v>36084</v>
      </c>
      <c r="G75" s="29" t="s">
        <v>1257</v>
      </c>
      <c r="H75" s="29" t="s">
        <v>1381</v>
      </c>
      <c r="J75" s="29" t="s">
        <v>1382</v>
      </c>
      <c r="K75" s="29" t="s">
        <v>159</v>
      </c>
      <c r="L75" s="29">
        <v>10334</v>
      </c>
    </row>
    <row r="76" spans="1:12" x14ac:dyDescent="0.2">
      <c r="A76" s="29">
        <v>261502</v>
      </c>
      <c r="B76" s="29" t="s">
        <v>356</v>
      </c>
      <c r="D76" s="29" t="s">
        <v>777</v>
      </c>
      <c r="E76" s="29" t="s">
        <v>1256</v>
      </c>
      <c r="F76" s="31">
        <v>24254</v>
      </c>
      <c r="G76" s="29" t="s">
        <v>1257</v>
      </c>
      <c r="H76" s="29" t="s">
        <v>1383</v>
      </c>
      <c r="J76" s="29" t="s">
        <v>1384</v>
      </c>
      <c r="K76" s="29" t="s">
        <v>159</v>
      </c>
      <c r="L76" s="29">
        <v>10334</v>
      </c>
    </row>
    <row r="77" spans="1:12" x14ac:dyDescent="0.2">
      <c r="A77" s="29">
        <v>261501</v>
      </c>
      <c r="B77" s="29" t="s">
        <v>53</v>
      </c>
      <c r="D77" s="29" t="s">
        <v>608</v>
      </c>
      <c r="E77" s="29" t="s">
        <v>1256</v>
      </c>
      <c r="F77" s="31">
        <v>21313</v>
      </c>
      <c r="G77" s="29" t="s">
        <v>1257</v>
      </c>
      <c r="H77" s="29" t="s">
        <v>774</v>
      </c>
      <c r="J77" s="29" t="s">
        <v>775</v>
      </c>
      <c r="K77" s="29" t="s">
        <v>159</v>
      </c>
      <c r="L77" s="29">
        <v>10334</v>
      </c>
    </row>
    <row r="78" spans="1:12" x14ac:dyDescent="0.2">
      <c r="A78" s="29">
        <v>261491</v>
      </c>
      <c r="B78" s="29" t="s">
        <v>776</v>
      </c>
      <c r="D78" s="29" t="s">
        <v>211</v>
      </c>
      <c r="E78" s="29" t="s">
        <v>1256</v>
      </c>
      <c r="F78" s="31">
        <v>22504</v>
      </c>
      <c r="G78" s="29" t="s">
        <v>1257</v>
      </c>
      <c r="H78" s="29" t="s">
        <v>1113</v>
      </c>
      <c r="J78" s="29" t="s">
        <v>1114</v>
      </c>
      <c r="K78" s="29" t="s">
        <v>159</v>
      </c>
      <c r="L78" s="29">
        <v>10334</v>
      </c>
    </row>
    <row r="79" spans="1:12" x14ac:dyDescent="0.2">
      <c r="A79" s="29">
        <v>241074</v>
      </c>
      <c r="B79" s="29" t="s">
        <v>894</v>
      </c>
      <c r="D79" s="29" t="s">
        <v>895</v>
      </c>
      <c r="E79" s="29" t="s">
        <v>1256</v>
      </c>
      <c r="F79" s="31">
        <v>16785</v>
      </c>
      <c r="G79" s="29" t="s">
        <v>1257</v>
      </c>
      <c r="H79" s="29" t="s">
        <v>1385</v>
      </c>
      <c r="J79" s="29" t="s">
        <v>1386</v>
      </c>
      <c r="K79" s="29" t="s">
        <v>159</v>
      </c>
      <c r="L79" s="29">
        <v>10334</v>
      </c>
    </row>
    <row r="80" spans="1:12" x14ac:dyDescent="0.2">
      <c r="A80" s="29">
        <v>229871</v>
      </c>
      <c r="B80" s="29" t="s">
        <v>827</v>
      </c>
      <c r="C80" s="29" t="s">
        <v>137</v>
      </c>
      <c r="D80" s="29" t="s">
        <v>884</v>
      </c>
      <c r="E80" s="29" t="s">
        <v>1256</v>
      </c>
      <c r="F80" s="31">
        <v>22127</v>
      </c>
      <c r="G80" s="29" t="s">
        <v>1257</v>
      </c>
      <c r="H80" s="29" t="s">
        <v>1387</v>
      </c>
      <c r="J80" s="29" t="s">
        <v>1388</v>
      </c>
      <c r="K80" s="29" t="s">
        <v>159</v>
      </c>
      <c r="L80" s="29">
        <v>10334</v>
      </c>
    </row>
    <row r="81" spans="1:12" x14ac:dyDescent="0.2">
      <c r="A81" s="29">
        <v>225834</v>
      </c>
      <c r="B81" s="29" t="s">
        <v>881</v>
      </c>
      <c r="D81" s="29" t="s">
        <v>882</v>
      </c>
      <c r="E81" s="29" t="s">
        <v>1256</v>
      </c>
      <c r="F81" s="31">
        <v>18842</v>
      </c>
      <c r="G81" s="29" t="s">
        <v>1257</v>
      </c>
      <c r="H81" s="29">
        <v>412480981</v>
      </c>
      <c r="I81" s="29" t="s">
        <v>1389</v>
      </c>
      <c r="J81" s="29" t="s">
        <v>1390</v>
      </c>
      <c r="K81" s="29" t="s">
        <v>159</v>
      </c>
      <c r="L81" s="29">
        <v>10334</v>
      </c>
    </row>
    <row r="82" spans="1:12" x14ac:dyDescent="0.2">
      <c r="A82" s="29">
        <v>225510</v>
      </c>
      <c r="B82" s="29" t="s">
        <v>59</v>
      </c>
      <c r="C82" s="29" t="s">
        <v>54</v>
      </c>
      <c r="D82" s="29" t="s">
        <v>883</v>
      </c>
      <c r="E82" s="29" t="s">
        <v>1256</v>
      </c>
      <c r="F82" s="31">
        <v>17681</v>
      </c>
      <c r="G82" s="29" t="s">
        <v>1257</v>
      </c>
      <c r="H82" s="29" t="s">
        <v>1391</v>
      </c>
      <c r="J82" s="29" t="s">
        <v>1392</v>
      </c>
      <c r="K82" s="29" t="s">
        <v>159</v>
      </c>
      <c r="L82" s="29">
        <v>10334</v>
      </c>
    </row>
    <row r="83" spans="1:12" x14ac:dyDescent="0.2">
      <c r="A83" s="29">
        <v>223827</v>
      </c>
      <c r="B83" s="29" t="s">
        <v>177</v>
      </c>
      <c r="D83" s="29" t="s">
        <v>178</v>
      </c>
      <c r="E83" s="29" t="s">
        <v>1256</v>
      </c>
      <c r="F83" s="31">
        <v>20803</v>
      </c>
      <c r="G83" s="29" t="s">
        <v>1257</v>
      </c>
      <c r="H83" s="29" t="s">
        <v>1393</v>
      </c>
      <c r="J83" s="29" t="s">
        <v>1394</v>
      </c>
      <c r="K83" s="29" t="s">
        <v>159</v>
      </c>
      <c r="L83" s="29">
        <v>10334</v>
      </c>
    </row>
    <row r="84" spans="1:12" x14ac:dyDescent="0.2">
      <c r="A84" s="29">
        <v>217754</v>
      </c>
      <c r="B84" s="29" t="s">
        <v>59</v>
      </c>
      <c r="D84" s="29" t="s">
        <v>968</v>
      </c>
      <c r="E84" s="29" t="s">
        <v>1256</v>
      </c>
      <c r="F84" s="31">
        <v>15890</v>
      </c>
      <c r="G84" s="29" t="s">
        <v>1257</v>
      </c>
      <c r="H84" s="29" t="s">
        <v>1395</v>
      </c>
      <c r="I84" s="29" t="s">
        <v>1396</v>
      </c>
      <c r="J84" s="29" t="s">
        <v>1397</v>
      </c>
      <c r="K84" s="29" t="s">
        <v>159</v>
      </c>
      <c r="L84" s="29">
        <v>10334</v>
      </c>
    </row>
    <row r="85" spans="1:12" x14ac:dyDescent="0.2">
      <c r="A85" s="29">
        <v>217178</v>
      </c>
      <c r="B85" s="29" t="s">
        <v>1398</v>
      </c>
      <c r="D85" s="29" t="s">
        <v>1399</v>
      </c>
      <c r="E85" s="29" t="s">
        <v>1256</v>
      </c>
      <c r="F85" s="31">
        <v>35185</v>
      </c>
      <c r="G85" s="29" t="s">
        <v>1257</v>
      </c>
      <c r="H85" s="29" t="s">
        <v>1400</v>
      </c>
      <c r="I85" s="29" t="s">
        <v>1401</v>
      </c>
      <c r="J85" s="29" t="s">
        <v>1402</v>
      </c>
      <c r="K85" s="29" t="s">
        <v>159</v>
      </c>
      <c r="L85" s="29">
        <v>10334</v>
      </c>
    </row>
    <row r="86" spans="1:12" x14ac:dyDescent="0.2">
      <c r="A86" s="29">
        <v>205310</v>
      </c>
      <c r="B86" s="29" t="s">
        <v>168</v>
      </c>
      <c r="D86" s="29" t="s">
        <v>169</v>
      </c>
      <c r="E86" s="29" t="s">
        <v>1256</v>
      </c>
      <c r="F86" s="31">
        <v>18203</v>
      </c>
      <c r="G86" s="29" t="s">
        <v>1257</v>
      </c>
      <c r="H86" s="29" t="s">
        <v>1403</v>
      </c>
      <c r="J86" s="29" t="s">
        <v>1404</v>
      </c>
      <c r="K86" s="29" t="s">
        <v>159</v>
      </c>
      <c r="L86" s="29">
        <v>10334</v>
      </c>
    </row>
    <row r="87" spans="1:12" x14ac:dyDescent="0.2">
      <c r="A87" s="29">
        <v>184303</v>
      </c>
      <c r="B87" s="29" t="s">
        <v>778</v>
      </c>
      <c r="C87" s="29" t="s">
        <v>150</v>
      </c>
      <c r="D87" s="29" t="s">
        <v>779</v>
      </c>
      <c r="E87" s="29" t="s">
        <v>1256</v>
      </c>
      <c r="F87" s="31">
        <v>20563</v>
      </c>
      <c r="G87" s="29" t="s">
        <v>1257</v>
      </c>
      <c r="H87" s="29" t="s">
        <v>1405</v>
      </c>
      <c r="J87" s="29" t="s">
        <v>1406</v>
      </c>
      <c r="K87" s="29" t="s">
        <v>159</v>
      </c>
      <c r="L87" s="29">
        <v>10334</v>
      </c>
    </row>
    <row r="88" spans="1:12" x14ac:dyDescent="0.2">
      <c r="A88" s="29">
        <v>180366</v>
      </c>
      <c r="B88" s="29" t="s">
        <v>610</v>
      </c>
      <c r="C88" s="29" t="s">
        <v>54</v>
      </c>
      <c r="D88" s="29" t="s">
        <v>611</v>
      </c>
      <c r="E88" s="29" t="s">
        <v>1256</v>
      </c>
      <c r="F88" s="31">
        <v>15503</v>
      </c>
      <c r="G88" s="29" t="s">
        <v>1257</v>
      </c>
      <c r="H88" s="29" t="s">
        <v>1407</v>
      </c>
      <c r="J88" s="29" t="s">
        <v>1408</v>
      </c>
      <c r="K88" s="29" t="s">
        <v>159</v>
      </c>
      <c r="L88" s="29">
        <v>10334</v>
      </c>
    </row>
    <row r="89" spans="1:12" x14ac:dyDescent="0.2">
      <c r="A89" s="29">
        <v>172841</v>
      </c>
      <c r="B89" s="29" t="s">
        <v>769</v>
      </c>
      <c r="D89" s="29" t="s">
        <v>770</v>
      </c>
      <c r="E89" s="29" t="s">
        <v>1256</v>
      </c>
      <c r="F89" s="31">
        <v>16379</v>
      </c>
      <c r="G89" s="29" t="s">
        <v>1257</v>
      </c>
      <c r="H89" s="29" t="s">
        <v>897</v>
      </c>
      <c r="J89" s="29" t="s">
        <v>898</v>
      </c>
      <c r="K89" s="29" t="s">
        <v>159</v>
      </c>
      <c r="L89" s="29">
        <v>10334</v>
      </c>
    </row>
    <row r="90" spans="1:12" x14ac:dyDescent="0.2">
      <c r="A90" s="29">
        <v>171694</v>
      </c>
      <c r="B90" s="29" t="s">
        <v>659</v>
      </c>
      <c r="C90" s="29" t="s">
        <v>166</v>
      </c>
      <c r="D90" s="29" t="s">
        <v>1409</v>
      </c>
      <c r="E90" s="29" t="s">
        <v>1256</v>
      </c>
      <c r="F90" s="31">
        <v>25950</v>
      </c>
      <c r="G90" s="29" t="s">
        <v>1257</v>
      </c>
      <c r="H90" s="29" t="s">
        <v>1410</v>
      </c>
      <c r="I90" s="29" t="s">
        <v>1411</v>
      </c>
      <c r="J90" s="29" t="s">
        <v>1412</v>
      </c>
      <c r="K90" s="29" t="s">
        <v>159</v>
      </c>
      <c r="L90" s="29">
        <v>10334</v>
      </c>
    </row>
    <row r="91" spans="1:12" x14ac:dyDescent="0.2">
      <c r="A91" s="29">
        <v>170766</v>
      </c>
      <c r="B91" s="29" t="s">
        <v>263</v>
      </c>
      <c r="D91" s="29" t="s">
        <v>332</v>
      </c>
      <c r="E91" s="29" t="s">
        <v>1256</v>
      </c>
      <c r="F91" s="31">
        <v>20538</v>
      </c>
      <c r="G91" s="29" t="s">
        <v>1257</v>
      </c>
      <c r="H91" s="29" t="s">
        <v>1413</v>
      </c>
      <c r="J91" s="29" t="s">
        <v>1414</v>
      </c>
      <c r="K91" s="29" t="s">
        <v>159</v>
      </c>
      <c r="L91" s="29">
        <v>10334</v>
      </c>
    </row>
    <row r="92" spans="1:12" x14ac:dyDescent="0.2">
      <c r="A92" s="29">
        <v>167758</v>
      </c>
      <c r="B92" s="29" t="s">
        <v>1415</v>
      </c>
      <c r="C92" s="29" t="s">
        <v>54</v>
      </c>
      <c r="D92" s="29" t="s">
        <v>1416</v>
      </c>
      <c r="E92" s="29" t="s">
        <v>1256</v>
      </c>
      <c r="F92" s="31">
        <v>24668</v>
      </c>
      <c r="G92" s="29" t="s">
        <v>1257</v>
      </c>
      <c r="H92" s="29" t="s">
        <v>1417</v>
      </c>
      <c r="J92" s="29" t="s">
        <v>1418</v>
      </c>
      <c r="K92" s="29" t="s">
        <v>159</v>
      </c>
      <c r="L92" s="29">
        <v>10334</v>
      </c>
    </row>
    <row r="93" spans="1:12" x14ac:dyDescent="0.2">
      <c r="A93" s="29">
        <v>166588</v>
      </c>
      <c r="B93" s="29" t="s">
        <v>1120</v>
      </c>
      <c r="D93" s="29" t="s">
        <v>1121</v>
      </c>
      <c r="E93" s="29" t="s">
        <v>1278</v>
      </c>
      <c r="F93" s="31">
        <v>20439</v>
      </c>
      <c r="G93" s="29" t="s">
        <v>1257</v>
      </c>
      <c r="H93" s="29" t="s">
        <v>1419</v>
      </c>
      <c r="I93" s="29" t="s">
        <v>1420</v>
      </c>
      <c r="J93" s="29" t="s">
        <v>1421</v>
      </c>
      <c r="K93" s="29" t="s">
        <v>159</v>
      </c>
      <c r="L93" s="29">
        <v>10334</v>
      </c>
    </row>
    <row r="94" spans="1:12" x14ac:dyDescent="0.2">
      <c r="A94" s="29">
        <v>166497</v>
      </c>
      <c r="B94" s="29" t="s">
        <v>175</v>
      </c>
      <c r="D94" s="29" t="s">
        <v>176</v>
      </c>
      <c r="E94" s="29" t="s">
        <v>1256</v>
      </c>
      <c r="F94" s="31">
        <v>21079</v>
      </c>
      <c r="G94" s="29" t="s">
        <v>1257</v>
      </c>
      <c r="H94" s="29" t="s">
        <v>392</v>
      </c>
      <c r="I94" s="29" t="s">
        <v>1422</v>
      </c>
      <c r="J94" s="29" t="s">
        <v>393</v>
      </c>
      <c r="K94" s="29" t="s">
        <v>159</v>
      </c>
      <c r="L94" s="29">
        <v>10334</v>
      </c>
    </row>
    <row r="95" spans="1:12" x14ac:dyDescent="0.2">
      <c r="A95" s="29">
        <v>165938</v>
      </c>
      <c r="B95" s="29" t="s">
        <v>699</v>
      </c>
      <c r="C95" s="29" t="s">
        <v>150</v>
      </c>
      <c r="D95" s="29" t="s">
        <v>700</v>
      </c>
      <c r="E95" s="29" t="s">
        <v>1256</v>
      </c>
      <c r="F95" s="31">
        <v>21468</v>
      </c>
      <c r="G95" s="29" t="s">
        <v>1257</v>
      </c>
      <c r="H95" s="29" t="s">
        <v>701</v>
      </c>
      <c r="J95" s="29" t="s">
        <v>702</v>
      </c>
      <c r="K95" s="29" t="s">
        <v>159</v>
      </c>
      <c r="L95" s="29">
        <v>10334</v>
      </c>
    </row>
    <row r="96" spans="1:12" x14ac:dyDescent="0.2">
      <c r="A96" s="29">
        <v>162865</v>
      </c>
      <c r="B96" s="29" t="s">
        <v>130</v>
      </c>
      <c r="D96" s="29" t="s">
        <v>1423</v>
      </c>
      <c r="E96" s="29" t="s">
        <v>1256</v>
      </c>
      <c r="F96" s="31">
        <v>27794</v>
      </c>
      <c r="G96" s="29" t="s">
        <v>1257</v>
      </c>
      <c r="H96" s="29" t="s">
        <v>1424</v>
      </c>
      <c r="I96" s="29" t="s">
        <v>1425</v>
      </c>
      <c r="J96" s="29" t="s">
        <v>1426</v>
      </c>
      <c r="K96" s="29" t="s">
        <v>159</v>
      </c>
      <c r="L96" s="29">
        <v>10334</v>
      </c>
    </row>
    <row r="97" spans="1:12" x14ac:dyDescent="0.2">
      <c r="A97" s="29">
        <v>157603</v>
      </c>
      <c r="B97" s="29" t="s">
        <v>165</v>
      </c>
      <c r="C97" s="29" t="s">
        <v>166</v>
      </c>
      <c r="D97" s="29" t="s">
        <v>167</v>
      </c>
      <c r="E97" s="29" t="s">
        <v>1256</v>
      </c>
      <c r="F97" s="31">
        <v>20020</v>
      </c>
      <c r="G97" s="29" t="s">
        <v>1257</v>
      </c>
      <c r="H97" s="29" t="s">
        <v>1427</v>
      </c>
      <c r="J97" s="29" t="s">
        <v>1428</v>
      </c>
      <c r="K97" s="29" t="s">
        <v>159</v>
      </c>
      <c r="L97" s="29">
        <v>10334</v>
      </c>
    </row>
    <row r="98" spans="1:12" x14ac:dyDescent="0.2">
      <c r="A98" s="29">
        <v>156033</v>
      </c>
      <c r="B98" s="29" t="s">
        <v>143</v>
      </c>
      <c r="D98" s="29" t="s">
        <v>332</v>
      </c>
      <c r="E98" s="29" t="s">
        <v>1256</v>
      </c>
      <c r="F98" s="31">
        <v>18424</v>
      </c>
      <c r="G98" s="29" t="s">
        <v>1257</v>
      </c>
      <c r="H98" s="29" t="s">
        <v>1429</v>
      </c>
      <c r="J98" s="29" t="s">
        <v>1430</v>
      </c>
      <c r="K98" s="29" t="s">
        <v>159</v>
      </c>
      <c r="L98" s="29">
        <v>10334</v>
      </c>
    </row>
    <row r="99" spans="1:12" x14ac:dyDescent="0.2">
      <c r="A99" s="29">
        <v>152880</v>
      </c>
      <c r="B99" s="29" t="s">
        <v>400</v>
      </c>
      <c r="C99" s="29" t="s">
        <v>66</v>
      </c>
      <c r="D99" s="29" t="s">
        <v>893</v>
      </c>
      <c r="E99" s="29" t="s">
        <v>1256</v>
      </c>
      <c r="F99" s="31">
        <v>23537</v>
      </c>
      <c r="G99" s="29" t="s">
        <v>1257</v>
      </c>
      <c r="H99" s="29" t="s">
        <v>1431</v>
      </c>
      <c r="I99" s="29" t="s">
        <v>1432</v>
      </c>
      <c r="J99" s="29" t="s">
        <v>1433</v>
      </c>
      <c r="K99" s="29" t="s">
        <v>159</v>
      </c>
      <c r="L99" s="29">
        <v>10334</v>
      </c>
    </row>
    <row r="100" spans="1:12" x14ac:dyDescent="0.2">
      <c r="A100" s="29">
        <v>151022</v>
      </c>
      <c r="B100" s="29" t="s">
        <v>780</v>
      </c>
      <c r="D100" s="29" t="s">
        <v>781</v>
      </c>
      <c r="E100" s="29" t="s">
        <v>1256</v>
      </c>
      <c r="F100" s="31">
        <v>28925</v>
      </c>
      <c r="G100" s="29" t="s">
        <v>1257</v>
      </c>
      <c r="H100" s="29" t="s">
        <v>991</v>
      </c>
      <c r="J100" s="29" t="s">
        <v>992</v>
      </c>
      <c r="K100" s="29" t="s">
        <v>159</v>
      </c>
      <c r="L100" s="29">
        <v>10334</v>
      </c>
    </row>
    <row r="101" spans="1:12" x14ac:dyDescent="0.2">
      <c r="A101" s="29">
        <v>150765</v>
      </c>
      <c r="B101" s="29" t="s">
        <v>350</v>
      </c>
      <c r="D101" s="29" t="s">
        <v>609</v>
      </c>
      <c r="E101" s="29" t="s">
        <v>1256</v>
      </c>
      <c r="F101" s="31">
        <v>22627</v>
      </c>
      <c r="G101" s="29" t="s">
        <v>1257</v>
      </c>
      <c r="H101" s="29" t="s">
        <v>879</v>
      </c>
      <c r="I101" s="29" t="s">
        <v>1434</v>
      </c>
      <c r="J101" s="29" t="s">
        <v>880</v>
      </c>
      <c r="K101" s="29" t="s">
        <v>159</v>
      </c>
      <c r="L101" s="29">
        <v>10334</v>
      </c>
    </row>
    <row r="102" spans="1:12" x14ac:dyDescent="0.2">
      <c r="A102" s="29">
        <v>147019</v>
      </c>
      <c r="B102" s="29" t="s">
        <v>605</v>
      </c>
      <c r="D102" s="29" t="s">
        <v>606</v>
      </c>
      <c r="E102" s="29" t="s">
        <v>1256</v>
      </c>
      <c r="F102" s="31">
        <v>17707</v>
      </c>
      <c r="G102" s="29" t="s">
        <v>1257</v>
      </c>
      <c r="H102" s="29" t="s">
        <v>1435</v>
      </c>
      <c r="J102" s="29" t="s">
        <v>1436</v>
      </c>
      <c r="K102" s="29" t="s">
        <v>159</v>
      </c>
      <c r="L102" s="29">
        <v>10334</v>
      </c>
    </row>
    <row r="103" spans="1:12" x14ac:dyDescent="0.2">
      <c r="A103" s="29">
        <v>138428</v>
      </c>
      <c r="B103" s="29" t="s">
        <v>1437</v>
      </c>
      <c r="D103" s="29" t="s">
        <v>1438</v>
      </c>
      <c r="E103" s="29" t="s">
        <v>1256</v>
      </c>
      <c r="F103" s="31">
        <v>26779</v>
      </c>
      <c r="G103" s="29" t="s">
        <v>1257</v>
      </c>
      <c r="H103" s="29" t="s">
        <v>1439</v>
      </c>
      <c r="I103" s="29" t="s">
        <v>1440</v>
      </c>
      <c r="J103" s="29" t="s">
        <v>1441</v>
      </c>
      <c r="K103" s="29" t="s">
        <v>159</v>
      </c>
      <c r="L103" s="29">
        <v>10334</v>
      </c>
    </row>
    <row r="104" spans="1:12" x14ac:dyDescent="0.2">
      <c r="A104" s="29">
        <v>138298</v>
      </c>
      <c r="B104" s="29" t="s">
        <v>173</v>
      </c>
      <c r="D104" s="29" t="s">
        <v>174</v>
      </c>
      <c r="E104" s="29" t="s">
        <v>1256</v>
      </c>
      <c r="F104" s="31">
        <v>20031</v>
      </c>
      <c r="G104" s="29" t="s">
        <v>1257</v>
      </c>
      <c r="H104" s="29" t="s">
        <v>760</v>
      </c>
      <c r="J104" s="29" t="s">
        <v>1442</v>
      </c>
      <c r="K104" s="29" t="s">
        <v>159</v>
      </c>
      <c r="L104" s="29">
        <v>10334</v>
      </c>
    </row>
    <row r="105" spans="1:12" x14ac:dyDescent="0.2">
      <c r="A105" s="29">
        <v>134785</v>
      </c>
      <c r="B105" s="29" t="s">
        <v>171</v>
      </c>
      <c r="D105" s="29" t="s">
        <v>172</v>
      </c>
      <c r="E105" s="29" t="s">
        <v>1256</v>
      </c>
      <c r="F105" s="31">
        <v>21922</v>
      </c>
      <c r="G105" s="29" t="s">
        <v>1257</v>
      </c>
      <c r="H105" s="29" t="s">
        <v>1443</v>
      </c>
      <c r="I105" s="29" t="s">
        <v>1444</v>
      </c>
      <c r="J105" s="29" t="s">
        <v>1445</v>
      </c>
      <c r="K105" s="29" t="s">
        <v>159</v>
      </c>
      <c r="L105" s="29">
        <v>10334</v>
      </c>
    </row>
    <row r="106" spans="1:12" x14ac:dyDescent="0.2">
      <c r="A106" s="29">
        <v>133079</v>
      </c>
      <c r="B106" s="29" t="s">
        <v>170</v>
      </c>
      <c r="C106" s="29" t="s">
        <v>166</v>
      </c>
      <c r="D106" s="29" t="s">
        <v>167</v>
      </c>
      <c r="E106" s="29" t="s">
        <v>1256</v>
      </c>
      <c r="F106" s="31">
        <v>17206</v>
      </c>
      <c r="G106" s="29" t="s">
        <v>1257</v>
      </c>
      <c r="H106" s="29" t="s">
        <v>1446</v>
      </c>
      <c r="I106" s="29" t="s">
        <v>1447</v>
      </c>
      <c r="J106" s="29" t="s">
        <v>1448</v>
      </c>
      <c r="K106" s="29" t="s">
        <v>159</v>
      </c>
      <c r="L106" s="29">
        <v>10334</v>
      </c>
    </row>
    <row r="107" spans="1:12" x14ac:dyDescent="0.2">
      <c r="A107" s="29">
        <v>123035</v>
      </c>
      <c r="B107" s="29" t="s">
        <v>1189</v>
      </c>
      <c r="D107" s="29" t="s">
        <v>720</v>
      </c>
      <c r="E107" s="29" t="s">
        <v>1256</v>
      </c>
      <c r="F107" s="31">
        <v>22272</v>
      </c>
      <c r="G107" s="29" t="s">
        <v>1257</v>
      </c>
      <c r="H107" s="29" t="s">
        <v>1449</v>
      </c>
      <c r="J107" s="29" t="s">
        <v>1450</v>
      </c>
      <c r="K107" s="29" t="s">
        <v>159</v>
      </c>
      <c r="L107" s="29">
        <v>10334</v>
      </c>
    </row>
    <row r="108" spans="1:12" x14ac:dyDescent="0.2">
      <c r="A108" s="29">
        <v>120611</v>
      </c>
      <c r="B108" s="29" t="s">
        <v>763</v>
      </c>
      <c r="D108" s="29" t="s">
        <v>764</v>
      </c>
      <c r="E108" s="29" t="s">
        <v>1278</v>
      </c>
      <c r="F108" s="31">
        <v>17262</v>
      </c>
      <c r="G108" s="29" t="s">
        <v>1257</v>
      </c>
      <c r="H108" s="29" t="s">
        <v>1451</v>
      </c>
      <c r="I108" s="29" t="s">
        <v>1452</v>
      </c>
      <c r="J108" s="29" t="s">
        <v>1453</v>
      </c>
      <c r="K108" s="29" t="s">
        <v>159</v>
      </c>
      <c r="L108" s="29">
        <v>10334</v>
      </c>
    </row>
    <row r="109" spans="1:12" x14ac:dyDescent="0.2">
      <c r="A109" s="29">
        <v>120142</v>
      </c>
      <c r="B109" s="29" t="s">
        <v>767</v>
      </c>
      <c r="D109" s="29" t="s">
        <v>768</v>
      </c>
      <c r="E109" s="29" t="s">
        <v>1278</v>
      </c>
      <c r="F109" s="31">
        <v>20124</v>
      </c>
      <c r="G109" s="29" t="s">
        <v>1257</v>
      </c>
      <c r="H109" s="29" t="s">
        <v>1118</v>
      </c>
      <c r="I109" s="29" t="s">
        <v>1454</v>
      </c>
      <c r="J109" s="29" t="s">
        <v>1119</v>
      </c>
      <c r="K109" s="29" t="s">
        <v>159</v>
      </c>
      <c r="L109" s="29">
        <v>10334</v>
      </c>
    </row>
    <row r="110" spans="1:12" x14ac:dyDescent="0.2">
      <c r="A110" s="29">
        <v>108511</v>
      </c>
      <c r="B110" s="29" t="s">
        <v>765</v>
      </c>
      <c r="C110" s="29" t="s">
        <v>54</v>
      </c>
      <c r="D110" s="29" t="s">
        <v>766</v>
      </c>
      <c r="E110" s="29" t="s">
        <v>1278</v>
      </c>
      <c r="F110" s="31">
        <v>16902</v>
      </c>
      <c r="G110" s="29" t="s">
        <v>1257</v>
      </c>
      <c r="H110" s="29" t="s">
        <v>1455</v>
      </c>
      <c r="I110" s="29" t="s">
        <v>1456</v>
      </c>
      <c r="J110" s="29" t="s">
        <v>1457</v>
      </c>
      <c r="K110" s="29" t="s">
        <v>159</v>
      </c>
      <c r="L110" s="29">
        <v>10334</v>
      </c>
    </row>
    <row r="111" spans="1:12" x14ac:dyDescent="0.2">
      <c r="A111" s="29">
        <v>106544</v>
      </c>
      <c r="B111" s="29" t="s">
        <v>143</v>
      </c>
      <c r="D111" s="29" t="s">
        <v>156</v>
      </c>
      <c r="E111" s="29" t="s">
        <v>1256</v>
      </c>
      <c r="F111" s="31">
        <v>19669</v>
      </c>
      <c r="G111" s="29" t="s">
        <v>1257</v>
      </c>
      <c r="H111" s="29" t="s">
        <v>157</v>
      </c>
      <c r="J111" s="29" t="s">
        <v>158</v>
      </c>
      <c r="K111" s="29" t="s">
        <v>159</v>
      </c>
      <c r="L111" s="29">
        <v>10334</v>
      </c>
    </row>
    <row r="112" spans="1:12" x14ac:dyDescent="0.2">
      <c r="A112" s="29">
        <v>106332</v>
      </c>
      <c r="B112" s="29" t="s">
        <v>601</v>
      </c>
      <c r="D112" s="29" t="s">
        <v>887</v>
      </c>
      <c r="E112" s="29" t="s">
        <v>1256</v>
      </c>
      <c r="F112" s="31">
        <v>19561</v>
      </c>
      <c r="G112" s="29" t="s">
        <v>1257</v>
      </c>
      <c r="H112" s="29" t="s">
        <v>888</v>
      </c>
      <c r="I112" s="29" t="s">
        <v>1458</v>
      </c>
      <c r="J112" s="29" t="s">
        <v>889</v>
      </c>
      <c r="K112" s="29" t="s">
        <v>159</v>
      </c>
      <c r="L112" s="29">
        <v>10334</v>
      </c>
    </row>
    <row r="113" spans="1:12" x14ac:dyDescent="0.2">
      <c r="A113" s="29">
        <v>106304</v>
      </c>
      <c r="B113" s="29" t="s">
        <v>752</v>
      </c>
      <c r="D113" s="29" t="s">
        <v>890</v>
      </c>
      <c r="E113" s="29" t="s">
        <v>1256</v>
      </c>
      <c r="F113" s="31">
        <v>14444</v>
      </c>
      <c r="G113" s="29" t="s">
        <v>1257</v>
      </c>
      <c r="H113" s="29" t="s">
        <v>1459</v>
      </c>
      <c r="J113" s="29" t="s">
        <v>1460</v>
      </c>
      <c r="K113" s="29" t="s">
        <v>159</v>
      </c>
      <c r="L113" s="29">
        <v>10334</v>
      </c>
    </row>
    <row r="114" spans="1:12" x14ac:dyDescent="0.2">
      <c r="A114" s="29">
        <v>106303</v>
      </c>
      <c r="B114" s="29" t="s">
        <v>601</v>
      </c>
      <c r="D114" s="29" t="s">
        <v>602</v>
      </c>
      <c r="E114" s="29" t="s">
        <v>1256</v>
      </c>
      <c r="F114" s="31">
        <v>22351</v>
      </c>
      <c r="G114" s="29" t="s">
        <v>1257</v>
      </c>
      <c r="H114" s="29" t="s">
        <v>603</v>
      </c>
      <c r="J114" s="29" t="s">
        <v>1461</v>
      </c>
      <c r="K114" s="29" t="s">
        <v>159</v>
      </c>
      <c r="L114" s="29">
        <v>10334</v>
      </c>
    </row>
    <row r="115" spans="1:12" x14ac:dyDescent="0.2">
      <c r="A115" s="29">
        <v>106301</v>
      </c>
      <c r="B115" s="29" t="s">
        <v>120</v>
      </c>
      <c r="D115" s="29" t="s">
        <v>607</v>
      </c>
      <c r="E115" s="29" t="s">
        <v>1256</v>
      </c>
      <c r="F115" s="31">
        <v>19261</v>
      </c>
      <c r="G115" s="29" t="s">
        <v>1257</v>
      </c>
      <c r="H115" s="29" t="s">
        <v>1462</v>
      </c>
      <c r="J115" s="29" t="s">
        <v>1463</v>
      </c>
      <c r="K115" s="29" t="s">
        <v>159</v>
      </c>
      <c r="L115" s="29">
        <v>10334</v>
      </c>
    </row>
    <row r="116" spans="1:12" x14ac:dyDescent="0.2">
      <c r="A116" s="29">
        <v>276979</v>
      </c>
      <c r="B116" s="29" t="s">
        <v>153</v>
      </c>
      <c r="D116" s="29" t="s">
        <v>849</v>
      </c>
      <c r="E116" s="29" t="s">
        <v>1256</v>
      </c>
      <c r="F116" s="31">
        <v>15715</v>
      </c>
      <c r="G116" s="29" t="s">
        <v>1257</v>
      </c>
      <c r="H116" s="29" t="s">
        <v>1464</v>
      </c>
      <c r="I116" s="29" t="s">
        <v>1465</v>
      </c>
      <c r="J116" s="29" t="s">
        <v>1466</v>
      </c>
      <c r="K116" s="29" t="s">
        <v>477</v>
      </c>
      <c r="L116" s="29">
        <v>10335</v>
      </c>
    </row>
    <row r="117" spans="1:12" x14ac:dyDescent="0.2">
      <c r="A117" s="29">
        <v>272050</v>
      </c>
      <c r="B117" s="29" t="s">
        <v>73</v>
      </c>
      <c r="D117" s="29" t="s">
        <v>488</v>
      </c>
      <c r="E117" s="29" t="s">
        <v>1256</v>
      </c>
      <c r="F117" s="31">
        <v>19902</v>
      </c>
      <c r="G117" s="29" t="s">
        <v>1257</v>
      </c>
      <c r="H117" s="29" t="s">
        <v>788</v>
      </c>
      <c r="I117" s="29" t="s">
        <v>1467</v>
      </c>
      <c r="J117" s="29" t="s">
        <v>789</v>
      </c>
      <c r="K117" s="29" t="s">
        <v>477</v>
      </c>
      <c r="L117" s="29">
        <v>10335</v>
      </c>
    </row>
    <row r="118" spans="1:12" x14ac:dyDescent="0.2">
      <c r="A118" s="29">
        <v>263724</v>
      </c>
      <c r="B118" s="29" t="s">
        <v>1189</v>
      </c>
      <c r="D118" s="29" t="s">
        <v>850</v>
      </c>
      <c r="E118" s="29" t="s">
        <v>1256</v>
      </c>
      <c r="F118" s="31">
        <v>24736</v>
      </c>
      <c r="G118" s="29" t="s">
        <v>1257</v>
      </c>
      <c r="H118" s="29" t="s">
        <v>1468</v>
      </c>
      <c r="J118" s="29" t="s">
        <v>1469</v>
      </c>
      <c r="K118" s="29" t="s">
        <v>477</v>
      </c>
      <c r="L118" s="29">
        <v>10335</v>
      </c>
    </row>
    <row r="119" spans="1:12" x14ac:dyDescent="0.2">
      <c r="A119" s="29">
        <v>263553</v>
      </c>
      <c r="B119" s="29" t="s">
        <v>790</v>
      </c>
      <c r="D119" s="29" t="s">
        <v>793</v>
      </c>
      <c r="E119" s="29" t="s">
        <v>1256</v>
      </c>
      <c r="F119" s="31">
        <v>18273</v>
      </c>
      <c r="G119" s="29" t="s">
        <v>1257</v>
      </c>
      <c r="H119" s="29" t="s">
        <v>970</v>
      </c>
      <c r="J119" s="29" t="s">
        <v>971</v>
      </c>
      <c r="K119" s="29" t="s">
        <v>477</v>
      </c>
      <c r="L119" s="29">
        <v>10335</v>
      </c>
    </row>
    <row r="120" spans="1:12" x14ac:dyDescent="0.2">
      <c r="A120" s="29">
        <v>246390</v>
      </c>
      <c r="B120" s="29" t="s">
        <v>1191</v>
      </c>
      <c r="D120" s="29" t="s">
        <v>291</v>
      </c>
      <c r="E120" s="29" t="s">
        <v>1256</v>
      </c>
      <c r="F120" s="31">
        <v>16471</v>
      </c>
      <c r="G120" s="29" t="s">
        <v>1257</v>
      </c>
      <c r="H120" s="29" t="s">
        <v>1470</v>
      </c>
      <c r="I120" s="29" t="s">
        <v>1471</v>
      </c>
      <c r="J120" s="29" t="s">
        <v>1472</v>
      </c>
      <c r="K120" s="29" t="s">
        <v>477</v>
      </c>
      <c r="L120" s="29">
        <v>10335</v>
      </c>
    </row>
    <row r="121" spans="1:12" x14ac:dyDescent="0.2">
      <c r="A121" s="29">
        <v>234797</v>
      </c>
      <c r="B121" s="29" t="s">
        <v>94</v>
      </c>
      <c r="C121" s="29" t="s">
        <v>54</v>
      </c>
      <c r="D121" s="29" t="s">
        <v>1473</v>
      </c>
      <c r="E121" s="29" t="s">
        <v>1256</v>
      </c>
      <c r="F121" s="31">
        <v>19472</v>
      </c>
      <c r="G121" s="29" t="s">
        <v>1257</v>
      </c>
      <c r="H121" s="29">
        <v>418591814</v>
      </c>
      <c r="I121" s="29" t="s">
        <v>1474</v>
      </c>
      <c r="J121" s="29" t="s">
        <v>1475</v>
      </c>
      <c r="K121" s="29" t="s">
        <v>477</v>
      </c>
      <c r="L121" s="29">
        <v>10335</v>
      </c>
    </row>
    <row r="122" spans="1:12" x14ac:dyDescent="0.2">
      <c r="A122" s="29">
        <v>228278</v>
      </c>
      <c r="B122" s="29" t="s">
        <v>120</v>
      </c>
      <c r="D122" s="29" t="s">
        <v>792</v>
      </c>
      <c r="E122" s="29" t="s">
        <v>1256</v>
      </c>
      <c r="F122" s="31">
        <v>17918</v>
      </c>
      <c r="G122" s="29" t="s">
        <v>1257</v>
      </c>
      <c r="H122" s="29" t="s">
        <v>1476</v>
      </c>
      <c r="I122" s="29" t="s">
        <v>1476</v>
      </c>
      <c r="J122" s="29" t="s">
        <v>1477</v>
      </c>
      <c r="K122" s="29" t="s">
        <v>477</v>
      </c>
      <c r="L122" s="29">
        <v>10335</v>
      </c>
    </row>
    <row r="123" spans="1:12" x14ac:dyDescent="0.2">
      <c r="A123" s="29">
        <v>223790</v>
      </c>
      <c r="B123" s="29" t="s">
        <v>143</v>
      </c>
      <c r="D123" s="29" t="s">
        <v>850</v>
      </c>
      <c r="E123" s="29" t="s">
        <v>1256</v>
      </c>
      <c r="F123" s="31">
        <v>17076</v>
      </c>
      <c r="G123" s="29" t="s">
        <v>1257</v>
      </c>
      <c r="H123" s="29" t="s">
        <v>1478</v>
      </c>
      <c r="I123" s="29" t="s">
        <v>1479</v>
      </c>
      <c r="J123" s="29" t="s">
        <v>1480</v>
      </c>
      <c r="K123" s="29" t="s">
        <v>477</v>
      </c>
      <c r="L123" s="29">
        <v>10335</v>
      </c>
    </row>
    <row r="124" spans="1:12" x14ac:dyDescent="0.2">
      <c r="A124" s="29">
        <v>208920</v>
      </c>
      <c r="B124" s="29" t="s">
        <v>790</v>
      </c>
      <c r="D124" s="29" t="s">
        <v>791</v>
      </c>
      <c r="E124" s="29" t="s">
        <v>1256</v>
      </c>
      <c r="F124" s="31">
        <v>21021</v>
      </c>
      <c r="G124" s="29" t="s">
        <v>1257</v>
      </c>
      <c r="H124" s="29" t="s">
        <v>1481</v>
      </c>
      <c r="J124" s="29" t="s">
        <v>1482</v>
      </c>
      <c r="K124" s="29" t="s">
        <v>477</v>
      </c>
      <c r="L124" s="29">
        <v>10335</v>
      </c>
    </row>
    <row r="125" spans="1:12" x14ac:dyDescent="0.2">
      <c r="A125" s="29">
        <v>181215</v>
      </c>
      <c r="B125" s="29" t="s">
        <v>795</v>
      </c>
      <c r="D125" s="29" t="s">
        <v>796</v>
      </c>
      <c r="E125" s="29" t="s">
        <v>1256</v>
      </c>
      <c r="F125" s="31">
        <v>25507</v>
      </c>
      <c r="G125" s="29" t="s">
        <v>1257</v>
      </c>
      <c r="H125" s="29" t="s">
        <v>1483</v>
      </c>
      <c r="I125" s="29" t="s">
        <v>1484</v>
      </c>
      <c r="J125" s="29" t="s">
        <v>1485</v>
      </c>
      <c r="K125" s="29" t="s">
        <v>477</v>
      </c>
      <c r="L125" s="29">
        <v>10335</v>
      </c>
    </row>
    <row r="126" spans="1:12" x14ac:dyDescent="0.2">
      <c r="A126" s="29">
        <v>176005</v>
      </c>
      <c r="B126" s="29" t="s">
        <v>143</v>
      </c>
      <c r="C126" s="29" t="s">
        <v>137</v>
      </c>
      <c r="D126" s="29" t="s">
        <v>167</v>
      </c>
      <c r="E126" s="29" t="s">
        <v>1256</v>
      </c>
      <c r="F126" s="31">
        <v>20873</v>
      </c>
      <c r="G126" s="29" t="s">
        <v>1257</v>
      </c>
      <c r="H126" s="29" t="s">
        <v>1486</v>
      </c>
      <c r="J126" s="29" t="s">
        <v>1487</v>
      </c>
      <c r="K126" s="29" t="s">
        <v>477</v>
      </c>
      <c r="L126" s="29">
        <v>10335</v>
      </c>
    </row>
    <row r="127" spans="1:12" x14ac:dyDescent="0.2">
      <c r="A127" s="29">
        <v>165912</v>
      </c>
      <c r="B127" s="29" t="s">
        <v>153</v>
      </c>
      <c r="C127" s="29" t="s">
        <v>166</v>
      </c>
      <c r="D127" s="29" t="s">
        <v>794</v>
      </c>
      <c r="E127" s="29" t="s">
        <v>1256</v>
      </c>
      <c r="F127" s="31">
        <v>22667</v>
      </c>
      <c r="G127" s="29" t="s">
        <v>1257</v>
      </c>
      <c r="H127" s="29" t="s">
        <v>1488</v>
      </c>
      <c r="J127" s="29" t="s">
        <v>1489</v>
      </c>
      <c r="K127" s="29" t="s">
        <v>477</v>
      </c>
      <c r="L127" s="29">
        <v>10335</v>
      </c>
    </row>
    <row r="128" spans="1:12" x14ac:dyDescent="0.2">
      <c r="A128" s="29">
        <v>154984</v>
      </c>
      <c r="B128" s="29" t="s">
        <v>473</v>
      </c>
      <c r="D128" s="29" t="s">
        <v>474</v>
      </c>
      <c r="E128" s="29" t="s">
        <v>1256</v>
      </c>
      <c r="F128" s="31">
        <v>26857</v>
      </c>
      <c r="G128" s="29" t="s">
        <v>1257</v>
      </c>
      <c r="H128" s="29" t="s">
        <v>475</v>
      </c>
      <c r="I128" s="29" t="s">
        <v>1490</v>
      </c>
      <c r="J128" s="29" t="s">
        <v>476</v>
      </c>
      <c r="K128" s="29" t="s">
        <v>477</v>
      </c>
      <c r="L128" s="29">
        <v>10335</v>
      </c>
    </row>
    <row r="129" spans="1:12" x14ac:dyDescent="0.2">
      <c r="A129" s="29">
        <v>149520</v>
      </c>
      <c r="B129" s="29" t="s">
        <v>173</v>
      </c>
      <c r="D129" s="29" t="s">
        <v>1491</v>
      </c>
      <c r="E129" s="29" t="s">
        <v>1256</v>
      </c>
      <c r="F129" s="31">
        <v>18338</v>
      </c>
      <c r="G129" s="29" t="s">
        <v>1257</v>
      </c>
      <c r="H129" s="29" t="s">
        <v>1492</v>
      </c>
      <c r="J129" s="29" t="s">
        <v>1493</v>
      </c>
      <c r="K129" s="29" t="s">
        <v>477</v>
      </c>
      <c r="L129" s="29">
        <v>10335</v>
      </c>
    </row>
    <row r="130" spans="1:12" x14ac:dyDescent="0.2">
      <c r="A130" s="29">
        <v>113442</v>
      </c>
      <c r="B130" s="29" t="s">
        <v>143</v>
      </c>
      <c r="D130" s="29" t="s">
        <v>483</v>
      </c>
      <c r="E130" s="29" t="s">
        <v>1256</v>
      </c>
      <c r="F130" s="31">
        <v>17573</v>
      </c>
      <c r="G130" s="29" t="s">
        <v>1257</v>
      </c>
      <c r="H130" s="29" t="s">
        <v>1494</v>
      </c>
      <c r="I130" s="29" t="s">
        <v>1495</v>
      </c>
      <c r="J130" s="29" t="s">
        <v>1496</v>
      </c>
      <c r="K130" s="29" t="s">
        <v>477</v>
      </c>
      <c r="L130" s="29">
        <v>10335</v>
      </c>
    </row>
    <row r="131" spans="1:12" x14ac:dyDescent="0.2">
      <c r="A131" s="29">
        <v>106340</v>
      </c>
      <c r="B131" s="29" t="s">
        <v>486</v>
      </c>
      <c r="D131" s="29" t="s">
        <v>487</v>
      </c>
      <c r="E131" s="29" t="s">
        <v>1256</v>
      </c>
      <c r="F131" s="31">
        <v>22054</v>
      </c>
      <c r="G131" s="29" t="s">
        <v>1257</v>
      </c>
      <c r="H131" s="29" t="s">
        <v>482</v>
      </c>
      <c r="J131" s="29" t="s">
        <v>1497</v>
      </c>
      <c r="K131" s="29" t="s">
        <v>477</v>
      </c>
      <c r="L131" s="29">
        <v>10335</v>
      </c>
    </row>
    <row r="132" spans="1:12" x14ac:dyDescent="0.2">
      <c r="A132" s="29">
        <v>106330</v>
      </c>
      <c r="B132" s="29" t="s">
        <v>484</v>
      </c>
      <c r="D132" s="29" t="s">
        <v>485</v>
      </c>
      <c r="E132" s="29" t="s">
        <v>1256</v>
      </c>
      <c r="F132" s="31">
        <v>16177</v>
      </c>
      <c r="G132" s="29" t="s">
        <v>1257</v>
      </c>
      <c r="H132" s="29" t="s">
        <v>1498</v>
      </c>
      <c r="I132" s="29" t="s">
        <v>1499</v>
      </c>
      <c r="J132" s="29" t="s">
        <v>1500</v>
      </c>
      <c r="K132" s="29" t="s">
        <v>477</v>
      </c>
      <c r="L132" s="29">
        <v>10335</v>
      </c>
    </row>
    <row r="133" spans="1:12" x14ac:dyDescent="0.2">
      <c r="A133" s="29">
        <v>106320</v>
      </c>
      <c r="B133" s="29" t="s">
        <v>845</v>
      </c>
      <c r="C133" s="29" t="s">
        <v>54</v>
      </c>
      <c r="D133" s="29" t="s">
        <v>846</v>
      </c>
      <c r="E133" s="29" t="s">
        <v>1256</v>
      </c>
      <c r="F133" s="31">
        <v>18016</v>
      </c>
      <c r="G133" s="29" t="s">
        <v>1257</v>
      </c>
      <c r="H133" s="29" t="s">
        <v>847</v>
      </c>
      <c r="J133" s="29" t="s">
        <v>1501</v>
      </c>
      <c r="K133" s="29" t="s">
        <v>477</v>
      </c>
      <c r="L133" s="29">
        <v>10335</v>
      </c>
    </row>
    <row r="134" spans="1:12" x14ac:dyDescent="0.2">
      <c r="A134" s="29">
        <v>224144</v>
      </c>
      <c r="B134" s="29" t="s">
        <v>207</v>
      </c>
      <c r="C134" s="29" t="s">
        <v>150</v>
      </c>
      <c r="D134" s="29" t="s">
        <v>630</v>
      </c>
      <c r="E134" s="29" t="s">
        <v>1256</v>
      </c>
      <c r="F134" s="31">
        <v>18412</v>
      </c>
      <c r="G134" s="29" t="s">
        <v>1257</v>
      </c>
      <c r="J134" s="29" t="s">
        <v>1502</v>
      </c>
      <c r="K134" s="29" t="s">
        <v>624</v>
      </c>
      <c r="L134" s="29">
        <v>10336</v>
      </c>
    </row>
    <row r="135" spans="1:12" x14ac:dyDescent="0.2">
      <c r="A135" s="29">
        <v>170754</v>
      </c>
      <c r="B135" s="29" t="s">
        <v>245</v>
      </c>
      <c r="D135" s="29" t="s">
        <v>631</v>
      </c>
      <c r="E135" s="29" t="s">
        <v>1256</v>
      </c>
      <c r="F135" s="31">
        <v>23689</v>
      </c>
      <c r="G135" s="29" t="s">
        <v>1257</v>
      </c>
      <c r="H135" s="29" t="s">
        <v>1503</v>
      </c>
      <c r="J135" s="29" t="s">
        <v>1504</v>
      </c>
      <c r="K135" s="29" t="s">
        <v>624</v>
      </c>
      <c r="L135" s="29">
        <v>10336</v>
      </c>
    </row>
    <row r="136" spans="1:12" x14ac:dyDescent="0.2">
      <c r="A136" s="29">
        <v>159613</v>
      </c>
      <c r="B136" s="29" t="s">
        <v>620</v>
      </c>
      <c r="C136" s="29" t="s">
        <v>66</v>
      </c>
      <c r="D136" s="29" t="s">
        <v>621</v>
      </c>
      <c r="E136" s="29" t="s">
        <v>1256</v>
      </c>
      <c r="F136" s="31">
        <v>19955</v>
      </c>
      <c r="G136" s="29" t="s">
        <v>1257</v>
      </c>
      <c r="H136" s="29" t="s">
        <v>622</v>
      </c>
      <c r="I136" s="29" t="s">
        <v>1505</v>
      </c>
      <c r="J136" s="29" t="s">
        <v>623</v>
      </c>
      <c r="K136" s="29" t="s">
        <v>624</v>
      </c>
      <c r="L136" s="29">
        <v>10336</v>
      </c>
    </row>
    <row r="137" spans="1:12" x14ac:dyDescent="0.2">
      <c r="A137" s="29">
        <v>128783</v>
      </c>
      <c r="B137" s="29" t="s">
        <v>286</v>
      </c>
      <c r="D137" s="29" t="s">
        <v>632</v>
      </c>
      <c r="E137" s="29" t="s">
        <v>1256</v>
      </c>
      <c r="F137" s="31">
        <v>21546</v>
      </c>
      <c r="G137" s="29" t="s">
        <v>1257</v>
      </c>
      <c r="H137" s="29" t="s">
        <v>1506</v>
      </c>
      <c r="J137" s="29" t="s">
        <v>1507</v>
      </c>
      <c r="K137" s="29" t="s">
        <v>624</v>
      </c>
      <c r="L137" s="29">
        <v>10336</v>
      </c>
    </row>
    <row r="138" spans="1:12" x14ac:dyDescent="0.2">
      <c r="A138" s="29">
        <v>106347</v>
      </c>
      <c r="B138" s="29" t="s">
        <v>522</v>
      </c>
      <c r="D138" s="29" t="s">
        <v>633</v>
      </c>
      <c r="E138" s="29" t="s">
        <v>1256</v>
      </c>
      <c r="F138" s="31">
        <v>15547</v>
      </c>
      <c r="G138" s="29" t="s">
        <v>1257</v>
      </c>
      <c r="H138" s="29" t="s">
        <v>1508</v>
      </c>
      <c r="K138" s="29" t="s">
        <v>624</v>
      </c>
      <c r="L138" s="29">
        <v>10336</v>
      </c>
    </row>
    <row r="139" spans="1:12" x14ac:dyDescent="0.2">
      <c r="A139" s="29">
        <v>161433</v>
      </c>
      <c r="B139" s="29" t="s">
        <v>350</v>
      </c>
      <c r="D139" s="29" t="s">
        <v>1034</v>
      </c>
      <c r="E139" s="29" t="s">
        <v>1256</v>
      </c>
      <c r="F139" s="31">
        <v>17352</v>
      </c>
      <c r="G139" s="29" t="s">
        <v>1257</v>
      </c>
      <c r="H139" s="29" t="s">
        <v>1035</v>
      </c>
      <c r="J139" s="29" t="s">
        <v>1509</v>
      </c>
      <c r="K139" s="29" t="s">
        <v>1037</v>
      </c>
      <c r="L139" s="29">
        <v>10339</v>
      </c>
    </row>
    <row r="140" spans="1:12" x14ac:dyDescent="0.2">
      <c r="A140" s="29">
        <v>150615</v>
      </c>
      <c r="B140" s="29" t="s">
        <v>143</v>
      </c>
      <c r="D140" s="29" t="s">
        <v>1510</v>
      </c>
      <c r="E140" s="29" t="s">
        <v>1256</v>
      </c>
      <c r="F140" s="31">
        <v>23250</v>
      </c>
      <c r="G140" s="29" t="s">
        <v>1257</v>
      </c>
      <c r="H140" s="29" t="s">
        <v>1511</v>
      </c>
      <c r="K140" s="29" t="s">
        <v>1037</v>
      </c>
      <c r="L140" s="29">
        <v>10339</v>
      </c>
    </row>
    <row r="141" spans="1:12" x14ac:dyDescent="0.2">
      <c r="A141" s="29">
        <v>148322</v>
      </c>
      <c r="B141" s="29" t="s">
        <v>881</v>
      </c>
      <c r="D141" s="29" t="s">
        <v>156</v>
      </c>
      <c r="E141" s="29" t="s">
        <v>1256</v>
      </c>
      <c r="F141" s="31">
        <v>21345</v>
      </c>
      <c r="G141" s="29" t="s">
        <v>1257</v>
      </c>
      <c r="H141" s="29" t="s">
        <v>1512</v>
      </c>
      <c r="J141" s="29" t="s">
        <v>1513</v>
      </c>
      <c r="K141" s="29" t="s">
        <v>1037</v>
      </c>
      <c r="L141" s="29">
        <v>10339</v>
      </c>
    </row>
    <row r="142" spans="1:12" x14ac:dyDescent="0.2">
      <c r="A142" s="29">
        <v>143415</v>
      </c>
      <c r="B142" s="29" t="s">
        <v>778</v>
      </c>
      <c r="C142" s="29" t="s">
        <v>54</v>
      </c>
      <c r="D142" s="29" t="s">
        <v>1042</v>
      </c>
      <c r="E142" s="29" t="s">
        <v>1256</v>
      </c>
      <c r="F142" s="31">
        <v>31223</v>
      </c>
      <c r="G142" s="29" t="s">
        <v>1257</v>
      </c>
      <c r="H142" s="29" t="s">
        <v>1514</v>
      </c>
      <c r="J142" s="29" t="s">
        <v>1515</v>
      </c>
      <c r="K142" s="29" t="s">
        <v>1037</v>
      </c>
      <c r="L142" s="29">
        <v>10339</v>
      </c>
    </row>
    <row r="143" spans="1:12" x14ac:dyDescent="0.2">
      <c r="A143" s="29">
        <v>140870</v>
      </c>
      <c r="B143" s="29" t="s">
        <v>59</v>
      </c>
      <c r="C143" s="29" t="s">
        <v>54</v>
      </c>
      <c r="D143" s="29" t="s">
        <v>1041</v>
      </c>
      <c r="E143" s="29" t="s">
        <v>1256</v>
      </c>
      <c r="F143" s="31">
        <v>14841</v>
      </c>
      <c r="G143" s="29" t="s">
        <v>1257</v>
      </c>
      <c r="H143" s="29" t="s">
        <v>1516</v>
      </c>
      <c r="K143" s="29" t="s">
        <v>1037</v>
      </c>
      <c r="L143" s="29">
        <v>10339</v>
      </c>
    </row>
    <row r="144" spans="1:12" x14ac:dyDescent="0.2">
      <c r="A144" s="29">
        <v>271445</v>
      </c>
      <c r="B144" s="29" t="s">
        <v>398</v>
      </c>
      <c r="D144" s="29" t="s">
        <v>399</v>
      </c>
      <c r="E144" s="29" t="s">
        <v>1256</v>
      </c>
      <c r="F144" s="31">
        <v>22591</v>
      </c>
      <c r="G144" s="29" t="s">
        <v>1257</v>
      </c>
      <c r="H144" s="29" t="s">
        <v>1517</v>
      </c>
      <c r="J144" s="29" t="s">
        <v>1518</v>
      </c>
      <c r="K144" s="29" t="s">
        <v>200</v>
      </c>
      <c r="L144" s="29">
        <v>10342</v>
      </c>
    </row>
    <row r="145" spans="1:12" x14ac:dyDescent="0.2">
      <c r="A145" s="29">
        <v>265978</v>
      </c>
      <c r="B145" s="29" t="s">
        <v>1519</v>
      </c>
      <c r="D145" s="29" t="s">
        <v>373</v>
      </c>
      <c r="E145" s="29" t="s">
        <v>1256</v>
      </c>
      <c r="F145" s="31">
        <v>27723</v>
      </c>
      <c r="G145" s="29" t="s">
        <v>1257</v>
      </c>
      <c r="H145" s="29" t="s">
        <v>1520</v>
      </c>
      <c r="J145" s="29" t="s">
        <v>1521</v>
      </c>
      <c r="K145" s="29" t="s">
        <v>200</v>
      </c>
      <c r="L145" s="29">
        <v>10342</v>
      </c>
    </row>
    <row r="146" spans="1:12" x14ac:dyDescent="0.2">
      <c r="A146" s="29">
        <v>265977</v>
      </c>
      <c r="B146" s="29" t="s">
        <v>196</v>
      </c>
      <c r="D146" s="29" t="s">
        <v>197</v>
      </c>
      <c r="E146" s="29" t="s">
        <v>1256</v>
      </c>
      <c r="F146" s="31">
        <v>20304</v>
      </c>
      <c r="G146" s="29" t="s">
        <v>1257</v>
      </c>
      <c r="H146" s="29" t="s">
        <v>198</v>
      </c>
      <c r="J146" s="29" t="s">
        <v>199</v>
      </c>
      <c r="K146" s="29" t="s">
        <v>200</v>
      </c>
      <c r="L146" s="29">
        <v>10342</v>
      </c>
    </row>
    <row r="147" spans="1:12" x14ac:dyDescent="0.2">
      <c r="A147" s="29">
        <v>237208</v>
      </c>
      <c r="B147" s="29" t="s">
        <v>207</v>
      </c>
      <c r="C147" s="29" t="s">
        <v>166</v>
      </c>
      <c r="D147" s="29" t="s">
        <v>167</v>
      </c>
      <c r="E147" s="29" t="s">
        <v>1256</v>
      </c>
      <c r="F147" s="31">
        <v>18870</v>
      </c>
      <c r="G147" s="29" t="s">
        <v>1257</v>
      </c>
      <c r="H147" s="29" t="s">
        <v>1522</v>
      </c>
      <c r="J147" s="29" t="s">
        <v>1523</v>
      </c>
      <c r="K147" s="29" t="s">
        <v>200</v>
      </c>
      <c r="L147" s="29">
        <v>10342</v>
      </c>
    </row>
    <row r="148" spans="1:12" x14ac:dyDescent="0.2">
      <c r="A148" s="29">
        <v>219750</v>
      </c>
      <c r="B148" s="29" t="s">
        <v>209</v>
      </c>
      <c r="D148" s="29" t="s">
        <v>104</v>
      </c>
      <c r="E148" s="29" t="s">
        <v>1256</v>
      </c>
      <c r="F148" s="31">
        <v>26107</v>
      </c>
      <c r="G148" s="29" t="s">
        <v>1257</v>
      </c>
      <c r="H148" s="29" t="s">
        <v>1524</v>
      </c>
      <c r="J148" s="29" t="s">
        <v>1525</v>
      </c>
      <c r="K148" s="29" t="s">
        <v>200</v>
      </c>
      <c r="L148" s="29">
        <v>10342</v>
      </c>
    </row>
    <row r="149" spans="1:12" x14ac:dyDescent="0.2">
      <c r="A149" s="29">
        <v>216611</v>
      </c>
      <c r="B149" s="29" t="s">
        <v>204</v>
      </c>
      <c r="D149" s="29" t="s">
        <v>205</v>
      </c>
      <c r="E149" s="29" t="s">
        <v>1256</v>
      </c>
      <c r="F149" s="31">
        <v>31305</v>
      </c>
      <c r="G149" s="29" t="s">
        <v>1257</v>
      </c>
      <c r="H149" s="29" t="s">
        <v>1526</v>
      </c>
      <c r="J149" s="29" t="s">
        <v>1527</v>
      </c>
      <c r="K149" s="29" t="s">
        <v>200</v>
      </c>
      <c r="L149" s="29">
        <v>10342</v>
      </c>
    </row>
    <row r="150" spans="1:12" x14ac:dyDescent="0.2">
      <c r="A150" s="29">
        <v>214965</v>
      </c>
      <c r="B150" s="29" t="s">
        <v>379</v>
      </c>
      <c r="D150" s="29" t="s">
        <v>380</v>
      </c>
      <c r="E150" s="29" t="s">
        <v>1256</v>
      </c>
      <c r="F150" s="31">
        <v>18783</v>
      </c>
      <c r="G150" s="29" t="s">
        <v>1257</v>
      </c>
      <c r="H150" s="29" t="s">
        <v>381</v>
      </c>
      <c r="J150" s="29" t="s">
        <v>1528</v>
      </c>
      <c r="K150" s="29" t="s">
        <v>200</v>
      </c>
      <c r="L150" s="29">
        <v>10342</v>
      </c>
    </row>
    <row r="151" spans="1:12" x14ac:dyDescent="0.2">
      <c r="A151" s="29">
        <v>167149</v>
      </c>
      <c r="B151" s="29" t="s">
        <v>372</v>
      </c>
      <c r="D151" s="29" t="s">
        <v>373</v>
      </c>
      <c r="E151" s="29" t="s">
        <v>1256</v>
      </c>
      <c r="F151" s="31">
        <v>27723</v>
      </c>
      <c r="G151" s="29" t="s">
        <v>1257</v>
      </c>
      <c r="H151" s="29" t="s">
        <v>1520</v>
      </c>
      <c r="J151" s="29" t="s">
        <v>1521</v>
      </c>
      <c r="K151" s="29" t="s">
        <v>200</v>
      </c>
      <c r="L151" s="29">
        <v>10342</v>
      </c>
    </row>
    <row r="152" spans="1:12" x14ac:dyDescent="0.2">
      <c r="A152" s="29">
        <v>166497</v>
      </c>
      <c r="B152" s="29" t="s">
        <v>175</v>
      </c>
      <c r="D152" s="29" t="s">
        <v>176</v>
      </c>
      <c r="E152" s="29" t="s">
        <v>1256</v>
      </c>
      <c r="F152" s="31">
        <v>21079</v>
      </c>
      <c r="G152" s="29" t="s">
        <v>1257</v>
      </c>
      <c r="H152" s="29" t="s">
        <v>392</v>
      </c>
      <c r="I152" s="29" t="s">
        <v>1422</v>
      </c>
      <c r="J152" s="29" t="s">
        <v>393</v>
      </c>
      <c r="K152" s="29" t="s">
        <v>200</v>
      </c>
      <c r="L152" s="29">
        <v>10342</v>
      </c>
    </row>
    <row r="153" spans="1:12" x14ac:dyDescent="0.2">
      <c r="A153" s="29">
        <v>157603</v>
      </c>
      <c r="B153" s="29" t="s">
        <v>165</v>
      </c>
      <c r="C153" s="29" t="s">
        <v>166</v>
      </c>
      <c r="D153" s="29" t="s">
        <v>167</v>
      </c>
      <c r="E153" s="29" t="s">
        <v>1256</v>
      </c>
      <c r="F153" s="31">
        <v>20020</v>
      </c>
      <c r="G153" s="29" t="s">
        <v>1257</v>
      </c>
      <c r="H153" s="29" t="s">
        <v>1427</v>
      </c>
      <c r="J153" s="29" t="s">
        <v>1428</v>
      </c>
      <c r="K153" s="29" t="s">
        <v>200</v>
      </c>
      <c r="L153" s="29">
        <v>10342</v>
      </c>
    </row>
    <row r="154" spans="1:12" x14ac:dyDescent="0.2">
      <c r="A154" s="29">
        <v>151623</v>
      </c>
      <c r="B154" s="29" t="s">
        <v>196</v>
      </c>
      <c r="D154" s="29" t="s">
        <v>208</v>
      </c>
      <c r="E154" s="29" t="s">
        <v>1256</v>
      </c>
      <c r="F154" s="31">
        <v>20571</v>
      </c>
      <c r="G154" s="29" t="s">
        <v>1257</v>
      </c>
      <c r="H154" s="29" t="s">
        <v>1529</v>
      </c>
      <c r="J154" s="29" t="s">
        <v>1530</v>
      </c>
      <c r="K154" s="29" t="s">
        <v>200</v>
      </c>
      <c r="L154" s="29">
        <v>10342</v>
      </c>
    </row>
    <row r="155" spans="1:12" x14ac:dyDescent="0.2">
      <c r="A155" s="29">
        <v>146772</v>
      </c>
      <c r="B155" s="29" t="s">
        <v>400</v>
      </c>
      <c r="D155" s="29" t="s">
        <v>401</v>
      </c>
      <c r="E155" s="29" t="s">
        <v>1256</v>
      </c>
      <c r="F155" s="31">
        <v>24301</v>
      </c>
      <c r="G155" s="29" t="s">
        <v>1257</v>
      </c>
      <c r="H155" s="29" t="s">
        <v>1531</v>
      </c>
      <c r="J155" s="29" t="s">
        <v>1532</v>
      </c>
      <c r="K155" s="29" t="s">
        <v>200</v>
      </c>
      <c r="L155" s="29">
        <v>10342</v>
      </c>
    </row>
    <row r="156" spans="1:12" x14ac:dyDescent="0.2">
      <c r="A156" s="29">
        <v>139141</v>
      </c>
      <c r="B156" s="29" t="s">
        <v>383</v>
      </c>
      <c r="D156" s="29" t="s">
        <v>384</v>
      </c>
      <c r="E156" s="29" t="s">
        <v>1256</v>
      </c>
      <c r="F156" s="31">
        <v>28266</v>
      </c>
      <c r="G156" s="29" t="s">
        <v>1257</v>
      </c>
      <c r="H156" s="29" t="s">
        <v>1533</v>
      </c>
      <c r="J156" s="29" t="s">
        <v>1534</v>
      </c>
      <c r="K156" s="29" t="s">
        <v>200</v>
      </c>
      <c r="L156" s="29">
        <v>10342</v>
      </c>
    </row>
    <row r="157" spans="1:12" x14ac:dyDescent="0.2">
      <c r="A157" s="29">
        <v>134841</v>
      </c>
      <c r="B157" s="29" t="s">
        <v>165</v>
      </c>
      <c r="C157" s="29" t="s">
        <v>137</v>
      </c>
      <c r="D157" s="29" t="s">
        <v>388</v>
      </c>
      <c r="E157" s="29" t="s">
        <v>1256</v>
      </c>
      <c r="F157" s="31">
        <v>19379</v>
      </c>
      <c r="G157" s="29" t="s">
        <v>1257</v>
      </c>
      <c r="H157" s="29" t="s">
        <v>1535</v>
      </c>
      <c r="K157" s="29" t="s">
        <v>200</v>
      </c>
      <c r="L157" s="29">
        <v>10342</v>
      </c>
    </row>
    <row r="158" spans="1:12" x14ac:dyDescent="0.2">
      <c r="A158" s="29">
        <v>133079</v>
      </c>
      <c r="B158" s="29" t="s">
        <v>170</v>
      </c>
      <c r="C158" s="29" t="s">
        <v>166</v>
      </c>
      <c r="D158" s="29" t="s">
        <v>167</v>
      </c>
      <c r="E158" s="29" t="s">
        <v>1256</v>
      </c>
      <c r="F158" s="31">
        <v>17206</v>
      </c>
      <c r="G158" s="29" t="s">
        <v>1257</v>
      </c>
      <c r="H158" s="29" t="s">
        <v>1446</v>
      </c>
      <c r="I158" s="29" t="s">
        <v>1447</v>
      </c>
      <c r="J158" s="29" t="s">
        <v>1448</v>
      </c>
      <c r="K158" s="29" t="s">
        <v>200</v>
      </c>
      <c r="L158" s="29">
        <v>10342</v>
      </c>
    </row>
    <row r="159" spans="1:12" x14ac:dyDescent="0.2">
      <c r="A159" s="29">
        <v>113756</v>
      </c>
      <c r="B159" s="29" t="s">
        <v>153</v>
      </c>
      <c r="D159" s="29" t="s">
        <v>375</v>
      </c>
      <c r="E159" s="29" t="s">
        <v>1256</v>
      </c>
      <c r="F159" s="31">
        <v>18887</v>
      </c>
      <c r="G159" s="29" t="s">
        <v>1257</v>
      </c>
      <c r="H159" s="29" t="s">
        <v>386</v>
      </c>
      <c r="J159" s="29" t="s">
        <v>387</v>
      </c>
      <c r="K159" s="29" t="s">
        <v>200</v>
      </c>
      <c r="L159" s="29">
        <v>10342</v>
      </c>
    </row>
    <row r="160" spans="1:12" x14ac:dyDescent="0.2">
      <c r="A160" s="29">
        <v>113754</v>
      </c>
      <c r="B160" s="29" t="s">
        <v>41</v>
      </c>
      <c r="D160" s="29" t="s">
        <v>394</v>
      </c>
      <c r="E160" s="29" t="s">
        <v>1256</v>
      </c>
      <c r="F160" s="31">
        <v>22961</v>
      </c>
      <c r="G160" s="29" t="s">
        <v>1257</v>
      </c>
      <c r="H160" s="29" t="s">
        <v>1536</v>
      </c>
      <c r="J160" s="29" t="s">
        <v>1537</v>
      </c>
      <c r="K160" s="29" t="s">
        <v>200</v>
      </c>
      <c r="L160" s="29">
        <v>10342</v>
      </c>
    </row>
    <row r="161" spans="1:12" x14ac:dyDescent="0.2">
      <c r="A161" s="29">
        <v>106604</v>
      </c>
      <c r="B161" s="29" t="s">
        <v>389</v>
      </c>
      <c r="C161" s="29" t="s">
        <v>137</v>
      </c>
      <c r="D161" s="29" t="s">
        <v>390</v>
      </c>
      <c r="E161" s="29" t="s">
        <v>1256</v>
      </c>
      <c r="F161" s="31">
        <v>20614</v>
      </c>
      <c r="G161" s="29" t="s">
        <v>1257</v>
      </c>
      <c r="H161" s="29" t="s">
        <v>1538</v>
      </c>
      <c r="J161" s="29" t="s">
        <v>1539</v>
      </c>
      <c r="K161" s="29" t="s">
        <v>200</v>
      </c>
      <c r="L161" s="29">
        <v>10342</v>
      </c>
    </row>
    <row r="162" spans="1:12" x14ac:dyDescent="0.2">
      <c r="A162" s="29">
        <v>106544</v>
      </c>
      <c r="B162" s="29" t="s">
        <v>143</v>
      </c>
      <c r="D162" s="29" t="s">
        <v>156</v>
      </c>
      <c r="E162" s="29" t="s">
        <v>1256</v>
      </c>
      <c r="F162" s="31">
        <v>19669</v>
      </c>
      <c r="G162" s="29" t="s">
        <v>1257</v>
      </c>
      <c r="H162" s="29" t="s">
        <v>157</v>
      </c>
      <c r="J162" s="29" t="s">
        <v>158</v>
      </c>
      <c r="K162" s="29" t="s">
        <v>200</v>
      </c>
      <c r="L162" s="29">
        <v>10342</v>
      </c>
    </row>
    <row r="163" spans="1:12" x14ac:dyDescent="0.2">
      <c r="A163" s="29">
        <v>106446</v>
      </c>
      <c r="B163" s="29" t="s">
        <v>132</v>
      </c>
      <c r="D163" s="29" t="s">
        <v>395</v>
      </c>
      <c r="E163" s="29" t="s">
        <v>1256</v>
      </c>
      <c r="F163" s="31">
        <v>18128</v>
      </c>
      <c r="G163" s="29" t="s">
        <v>1257</v>
      </c>
      <c r="H163" s="29" t="s">
        <v>1540</v>
      </c>
      <c r="I163" s="29" t="s">
        <v>1541</v>
      </c>
      <c r="J163" s="29" t="s">
        <v>1542</v>
      </c>
      <c r="K163" s="29" t="s">
        <v>200</v>
      </c>
      <c r="L163" s="29">
        <v>10342</v>
      </c>
    </row>
    <row r="164" spans="1:12" x14ac:dyDescent="0.2">
      <c r="A164" s="29">
        <v>105299</v>
      </c>
      <c r="B164" s="29" t="s">
        <v>73</v>
      </c>
      <c r="D164" s="29" t="s">
        <v>396</v>
      </c>
      <c r="E164" s="29" t="s">
        <v>1256</v>
      </c>
      <c r="F164" s="31">
        <v>18382</v>
      </c>
      <c r="G164" s="29" t="s">
        <v>1257</v>
      </c>
      <c r="H164" s="29" t="s">
        <v>1543</v>
      </c>
      <c r="J164" s="29" t="s">
        <v>1544</v>
      </c>
      <c r="K164" s="29" t="s">
        <v>200</v>
      </c>
      <c r="L164" s="29">
        <v>10342</v>
      </c>
    </row>
    <row r="165" spans="1:12" x14ac:dyDescent="0.2">
      <c r="A165" s="29">
        <v>271483</v>
      </c>
      <c r="B165" s="29" t="s">
        <v>1545</v>
      </c>
      <c r="D165" s="29" t="s">
        <v>1546</v>
      </c>
      <c r="E165" s="29" t="s">
        <v>1256</v>
      </c>
      <c r="F165" s="31">
        <v>16875</v>
      </c>
      <c r="G165" s="29" t="s">
        <v>1257</v>
      </c>
      <c r="H165" s="29" t="s">
        <v>1547</v>
      </c>
      <c r="J165" s="29" t="s">
        <v>1548</v>
      </c>
      <c r="K165" s="29" t="s">
        <v>801</v>
      </c>
      <c r="L165" s="29">
        <v>10343</v>
      </c>
    </row>
    <row r="166" spans="1:12" x14ac:dyDescent="0.2">
      <c r="A166" s="29">
        <v>271253</v>
      </c>
      <c r="B166" s="29" t="s">
        <v>601</v>
      </c>
      <c r="C166" s="29" t="s">
        <v>137</v>
      </c>
      <c r="D166" s="29" t="s">
        <v>1022</v>
      </c>
      <c r="E166" s="29" t="s">
        <v>1256</v>
      </c>
      <c r="F166" s="31">
        <v>18361</v>
      </c>
      <c r="G166" s="29" t="s">
        <v>1257</v>
      </c>
      <c r="H166" s="29" t="s">
        <v>1549</v>
      </c>
      <c r="J166" s="29" t="s">
        <v>1550</v>
      </c>
      <c r="K166" s="29" t="s">
        <v>801</v>
      </c>
      <c r="L166" s="29">
        <v>10343</v>
      </c>
    </row>
    <row r="167" spans="1:12" x14ac:dyDescent="0.2">
      <c r="A167" s="29">
        <v>271252</v>
      </c>
      <c r="B167" s="29" t="s">
        <v>814</v>
      </c>
      <c r="D167" s="29" t="s">
        <v>211</v>
      </c>
      <c r="E167" s="29" t="s">
        <v>1256</v>
      </c>
      <c r="F167" s="31">
        <v>20144</v>
      </c>
      <c r="G167" s="29" t="s">
        <v>1257</v>
      </c>
      <c r="H167" s="29" t="s">
        <v>1551</v>
      </c>
      <c r="I167" s="29" t="s">
        <v>1552</v>
      </c>
      <c r="J167" s="29" t="s">
        <v>1553</v>
      </c>
      <c r="K167" s="29" t="s">
        <v>801</v>
      </c>
      <c r="L167" s="29">
        <v>10343</v>
      </c>
    </row>
    <row r="168" spans="1:12" x14ac:dyDescent="0.2">
      <c r="A168" s="29">
        <v>246795</v>
      </c>
      <c r="B168" s="29" t="s">
        <v>809</v>
      </c>
      <c r="D168" s="29" t="s">
        <v>810</v>
      </c>
      <c r="E168" s="29" t="s">
        <v>1256</v>
      </c>
      <c r="F168" s="31">
        <v>23455</v>
      </c>
      <c r="G168" s="29" t="s">
        <v>1257</v>
      </c>
      <c r="H168" s="29" t="s">
        <v>1554</v>
      </c>
      <c r="J168" s="29" t="s">
        <v>1555</v>
      </c>
      <c r="K168" s="29" t="s">
        <v>801</v>
      </c>
      <c r="L168" s="29">
        <v>10343</v>
      </c>
    </row>
    <row r="169" spans="1:12" x14ac:dyDescent="0.2">
      <c r="A169" s="29">
        <v>246286</v>
      </c>
      <c r="B169" s="29" t="s">
        <v>87</v>
      </c>
      <c r="D169" s="29" t="s">
        <v>1021</v>
      </c>
      <c r="E169" s="29" t="s">
        <v>1256</v>
      </c>
      <c r="F169" s="31">
        <v>24614</v>
      </c>
      <c r="G169" s="29" t="s">
        <v>1257</v>
      </c>
      <c r="H169" s="29" t="s">
        <v>1556</v>
      </c>
      <c r="J169" s="29" t="s">
        <v>1557</v>
      </c>
      <c r="K169" s="29" t="s">
        <v>801</v>
      </c>
      <c r="L169" s="29">
        <v>10343</v>
      </c>
    </row>
    <row r="170" spans="1:12" x14ac:dyDescent="0.2">
      <c r="A170" s="29">
        <v>225489</v>
      </c>
      <c r="B170" s="29" t="s">
        <v>915</v>
      </c>
      <c r="C170" s="29" t="s">
        <v>54</v>
      </c>
      <c r="D170" s="29" t="s">
        <v>916</v>
      </c>
      <c r="E170" s="29" t="s">
        <v>1256</v>
      </c>
      <c r="F170" s="31">
        <v>17545</v>
      </c>
      <c r="G170" s="29" t="s">
        <v>1257</v>
      </c>
      <c r="H170" s="29" t="s">
        <v>917</v>
      </c>
      <c r="J170" s="29" t="s">
        <v>918</v>
      </c>
      <c r="K170" s="29" t="s">
        <v>801</v>
      </c>
      <c r="L170" s="29">
        <v>10343</v>
      </c>
    </row>
    <row r="171" spans="1:12" x14ac:dyDescent="0.2">
      <c r="A171" s="29">
        <v>219151</v>
      </c>
      <c r="B171" s="29" t="s">
        <v>153</v>
      </c>
      <c r="C171" s="29" t="s">
        <v>54</v>
      </c>
      <c r="D171" s="29" t="s">
        <v>1109</v>
      </c>
      <c r="E171" s="29" t="s">
        <v>1256</v>
      </c>
      <c r="F171" s="31">
        <v>24919</v>
      </c>
      <c r="G171" s="29" t="s">
        <v>1257</v>
      </c>
      <c r="H171" s="29" t="s">
        <v>1110</v>
      </c>
      <c r="J171" s="29" t="s">
        <v>1111</v>
      </c>
      <c r="K171" s="29" t="s">
        <v>801</v>
      </c>
      <c r="L171" s="29">
        <v>10343</v>
      </c>
    </row>
    <row r="172" spans="1:12" x14ac:dyDescent="0.2">
      <c r="A172" s="29">
        <v>213985</v>
      </c>
      <c r="B172" s="29" t="s">
        <v>812</v>
      </c>
      <c r="D172" s="29" t="s">
        <v>813</v>
      </c>
      <c r="E172" s="29" t="s">
        <v>1256</v>
      </c>
      <c r="F172" s="31">
        <v>26236</v>
      </c>
      <c r="G172" s="29" t="s">
        <v>1257</v>
      </c>
      <c r="H172" s="29" t="s">
        <v>1558</v>
      </c>
      <c r="J172" s="29" t="s">
        <v>1559</v>
      </c>
      <c r="K172" s="29" t="s">
        <v>801</v>
      </c>
      <c r="L172" s="29">
        <v>10343</v>
      </c>
    </row>
    <row r="173" spans="1:12" x14ac:dyDescent="0.2">
      <c r="A173" s="29">
        <v>212903</v>
      </c>
      <c r="B173" s="29" t="s">
        <v>1018</v>
      </c>
      <c r="D173" s="29" t="s">
        <v>291</v>
      </c>
      <c r="E173" s="29" t="s">
        <v>1256</v>
      </c>
      <c r="F173" s="31">
        <v>32964</v>
      </c>
      <c r="G173" s="29" t="s">
        <v>1257</v>
      </c>
      <c r="H173" s="29" t="s">
        <v>1019</v>
      </c>
      <c r="J173" s="29" t="s">
        <v>1020</v>
      </c>
      <c r="K173" s="29" t="s">
        <v>801</v>
      </c>
      <c r="L173" s="29">
        <v>10343</v>
      </c>
    </row>
    <row r="174" spans="1:12" x14ac:dyDescent="0.2">
      <c r="A174" s="29">
        <v>209833</v>
      </c>
      <c r="B174" s="29" t="s">
        <v>400</v>
      </c>
      <c r="D174" s="29" t="s">
        <v>818</v>
      </c>
      <c r="E174" s="29" t="s">
        <v>1256</v>
      </c>
      <c r="F174" s="31">
        <v>22841</v>
      </c>
      <c r="G174" s="29" t="s">
        <v>1257</v>
      </c>
      <c r="H174" s="29" t="s">
        <v>820</v>
      </c>
      <c r="J174" s="29" t="s">
        <v>821</v>
      </c>
      <c r="K174" s="29" t="s">
        <v>801</v>
      </c>
      <c r="L174" s="29">
        <v>10343</v>
      </c>
    </row>
    <row r="175" spans="1:12" x14ac:dyDescent="0.2">
      <c r="A175" s="29">
        <v>205929</v>
      </c>
      <c r="B175" s="29" t="s">
        <v>207</v>
      </c>
      <c r="D175" s="29" t="s">
        <v>535</v>
      </c>
      <c r="E175" s="29" t="s">
        <v>1256</v>
      </c>
      <c r="F175" s="31">
        <v>18607</v>
      </c>
      <c r="G175" s="29" t="s">
        <v>1257</v>
      </c>
      <c r="H175" s="29" t="s">
        <v>816</v>
      </c>
      <c r="J175" s="29" t="s">
        <v>817</v>
      </c>
      <c r="K175" s="29" t="s">
        <v>801</v>
      </c>
      <c r="L175" s="29">
        <v>10343</v>
      </c>
    </row>
    <row r="176" spans="1:12" x14ac:dyDescent="0.2">
      <c r="A176" s="29">
        <v>202668</v>
      </c>
      <c r="B176" s="29" t="s">
        <v>148</v>
      </c>
      <c r="C176" s="29" t="s">
        <v>166</v>
      </c>
      <c r="D176" s="29" t="s">
        <v>167</v>
      </c>
      <c r="E176" s="29" t="s">
        <v>1256</v>
      </c>
      <c r="F176" s="31">
        <v>24656</v>
      </c>
      <c r="G176" s="29" t="s">
        <v>1257</v>
      </c>
      <c r="H176" s="29" t="s">
        <v>1560</v>
      </c>
      <c r="I176" s="29" t="s">
        <v>1561</v>
      </c>
      <c r="J176" s="29" t="s">
        <v>1562</v>
      </c>
      <c r="K176" s="29" t="s">
        <v>801</v>
      </c>
      <c r="L176" s="29">
        <v>10343</v>
      </c>
    </row>
    <row r="177" spans="1:12" x14ac:dyDescent="0.2">
      <c r="A177" s="29">
        <v>153493</v>
      </c>
      <c r="B177" s="29" t="s">
        <v>59</v>
      </c>
      <c r="D177" s="29" t="s">
        <v>456</v>
      </c>
      <c r="E177" s="29" t="s">
        <v>1256</v>
      </c>
      <c r="F177" s="31">
        <v>24873</v>
      </c>
      <c r="G177" s="29" t="s">
        <v>1257</v>
      </c>
      <c r="H177" s="29" t="s">
        <v>1563</v>
      </c>
      <c r="J177" s="29" t="s">
        <v>1564</v>
      </c>
      <c r="K177" s="29" t="s">
        <v>801</v>
      </c>
      <c r="L177" s="29">
        <v>10343</v>
      </c>
    </row>
    <row r="178" spans="1:12" x14ac:dyDescent="0.2">
      <c r="A178" s="29">
        <v>151973</v>
      </c>
      <c r="B178" s="29" t="s">
        <v>143</v>
      </c>
      <c r="D178" s="29" t="s">
        <v>1105</v>
      </c>
      <c r="E178" s="29" t="s">
        <v>1256</v>
      </c>
      <c r="F178" s="31">
        <v>17876</v>
      </c>
      <c r="G178" s="29" t="s">
        <v>1257</v>
      </c>
      <c r="H178" s="29" t="s">
        <v>1106</v>
      </c>
      <c r="I178" s="29" t="s">
        <v>1565</v>
      </c>
      <c r="J178" s="29" t="s">
        <v>1566</v>
      </c>
      <c r="K178" s="29" t="s">
        <v>801</v>
      </c>
      <c r="L178" s="29">
        <v>10343</v>
      </c>
    </row>
    <row r="179" spans="1:12" x14ac:dyDescent="0.2">
      <c r="A179" s="29">
        <v>140766</v>
      </c>
      <c r="B179" s="29" t="s">
        <v>143</v>
      </c>
      <c r="C179" s="29" t="s">
        <v>54</v>
      </c>
      <c r="D179" s="29" t="s">
        <v>562</v>
      </c>
      <c r="E179" s="29" t="s">
        <v>1256</v>
      </c>
      <c r="F179" s="31">
        <v>17898</v>
      </c>
      <c r="G179" s="29" t="s">
        <v>1257</v>
      </c>
      <c r="H179" s="29" t="s">
        <v>799</v>
      </c>
      <c r="J179" s="29" t="s">
        <v>1567</v>
      </c>
      <c r="K179" s="29" t="s">
        <v>801</v>
      </c>
      <c r="L179" s="29">
        <v>10343</v>
      </c>
    </row>
    <row r="180" spans="1:12" x14ac:dyDescent="0.2">
      <c r="A180" s="29">
        <v>138428</v>
      </c>
      <c r="B180" s="29" t="s">
        <v>1437</v>
      </c>
      <c r="D180" s="29" t="s">
        <v>1438</v>
      </c>
      <c r="E180" s="29" t="s">
        <v>1256</v>
      </c>
      <c r="F180" s="31">
        <v>26779</v>
      </c>
      <c r="G180" s="29" t="s">
        <v>1257</v>
      </c>
      <c r="H180" s="29" t="s">
        <v>1439</v>
      </c>
      <c r="I180" s="29" t="s">
        <v>1440</v>
      </c>
      <c r="J180" s="29" t="s">
        <v>1441</v>
      </c>
      <c r="K180" s="29" t="s">
        <v>801</v>
      </c>
      <c r="L180" s="29">
        <v>10343</v>
      </c>
    </row>
    <row r="181" spans="1:12" x14ac:dyDescent="0.2">
      <c r="A181" s="29">
        <v>134819</v>
      </c>
      <c r="B181" s="29" t="s">
        <v>389</v>
      </c>
      <c r="C181" s="29" t="s">
        <v>66</v>
      </c>
      <c r="D181" s="29" t="s">
        <v>523</v>
      </c>
      <c r="E181" s="29" t="s">
        <v>1256</v>
      </c>
      <c r="F181" s="31">
        <v>15211</v>
      </c>
      <c r="G181" s="29" t="s">
        <v>1257</v>
      </c>
      <c r="H181" s="29">
        <v>248444997</v>
      </c>
      <c r="I181" s="29" t="s">
        <v>1568</v>
      </c>
      <c r="J181" s="29" t="s">
        <v>1569</v>
      </c>
      <c r="K181" s="29" t="s">
        <v>801</v>
      </c>
      <c r="L181" s="29">
        <v>10343</v>
      </c>
    </row>
    <row r="182" spans="1:12" x14ac:dyDescent="0.2">
      <c r="A182" s="29">
        <v>122838</v>
      </c>
      <c r="B182" s="29" t="s">
        <v>1190</v>
      </c>
      <c r="D182" s="29" t="s">
        <v>483</v>
      </c>
      <c r="E182" s="29" t="s">
        <v>1256</v>
      </c>
      <c r="F182" s="31">
        <v>22830</v>
      </c>
      <c r="G182" s="29" t="s">
        <v>1257</v>
      </c>
      <c r="H182" s="29" t="s">
        <v>1570</v>
      </c>
      <c r="J182" s="29" t="s">
        <v>1571</v>
      </c>
      <c r="K182" s="29" t="s">
        <v>801</v>
      </c>
      <c r="L182" s="29">
        <v>10343</v>
      </c>
    </row>
    <row r="183" spans="1:12" x14ac:dyDescent="0.2">
      <c r="A183" s="29">
        <v>121257</v>
      </c>
      <c r="B183" s="29" t="s">
        <v>581</v>
      </c>
      <c r="D183" s="29" t="s">
        <v>485</v>
      </c>
      <c r="E183" s="29" t="s">
        <v>1256</v>
      </c>
      <c r="F183" s="31">
        <v>16126</v>
      </c>
      <c r="G183" s="29" t="s">
        <v>1257</v>
      </c>
      <c r="H183" s="29" t="s">
        <v>1572</v>
      </c>
      <c r="J183" s="29" t="s">
        <v>1573</v>
      </c>
      <c r="K183" s="29" t="s">
        <v>801</v>
      </c>
      <c r="L183" s="29">
        <v>10343</v>
      </c>
    </row>
    <row r="184" spans="1:12" x14ac:dyDescent="0.2">
      <c r="A184" s="29">
        <v>106620</v>
      </c>
      <c r="B184" s="29" t="s">
        <v>59</v>
      </c>
      <c r="D184" s="29" t="s">
        <v>808</v>
      </c>
      <c r="E184" s="29" t="s">
        <v>1256</v>
      </c>
      <c r="F184" s="31">
        <v>18790</v>
      </c>
      <c r="G184" s="29" t="s">
        <v>1257</v>
      </c>
      <c r="H184" s="29" t="s">
        <v>1574</v>
      </c>
      <c r="I184" s="29" t="s">
        <v>1575</v>
      </c>
      <c r="J184" s="29" t="s">
        <v>1576</v>
      </c>
      <c r="K184" s="29" t="s">
        <v>801</v>
      </c>
      <c r="L184" s="29">
        <v>10343</v>
      </c>
    </row>
    <row r="185" spans="1:12" x14ac:dyDescent="0.2">
      <c r="A185" s="29">
        <v>106447</v>
      </c>
      <c r="B185" s="29" t="s">
        <v>117</v>
      </c>
      <c r="C185" s="29" t="s">
        <v>150</v>
      </c>
      <c r="D185" s="29" t="s">
        <v>811</v>
      </c>
      <c r="E185" s="29" t="s">
        <v>1256</v>
      </c>
      <c r="F185" s="31">
        <v>17335</v>
      </c>
      <c r="G185" s="29" t="s">
        <v>1257</v>
      </c>
      <c r="H185" s="29" t="s">
        <v>1577</v>
      </c>
      <c r="I185" s="29" t="s">
        <v>1578</v>
      </c>
      <c r="J185" s="29" t="s">
        <v>1579</v>
      </c>
      <c r="K185" s="29" t="s">
        <v>801</v>
      </c>
      <c r="L185" s="29">
        <v>10343</v>
      </c>
    </row>
    <row r="186" spans="1:12" x14ac:dyDescent="0.2">
      <c r="A186" s="29">
        <v>104909</v>
      </c>
      <c r="B186" s="29" t="s">
        <v>807</v>
      </c>
      <c r="D186" s="29" t="s">
        <v>485</v>
      </c>
      <c r="E186" s="29" t="s">
        <v>1256</v>
      </c>
      <c r="F186" s="31">
        <v>26939</v>
      </c>
      <c r="G186" s="29" t="s">
        <v>1257</v>
      </c>
      <c r="H186" s="29" t="s">
        <v>1580</v>
      </c>
      <c r="I186" s="29" t="s">
        <v>1581</v>
      </c>
      <c r="J186" s="29" t="s">
        <v>1582</v>
      </c>
      <c r="K186" s="29" t="s">
        <v>801</v>
      </c>
      <c r="L186" s="29">
        <v>10343</v>
      </c>
    </row>
    <row r="187" spans="1:12" x14ac:dyDescent="0.2">
      <c r="A187" s="29">
        <v>277510</v>
      </c>
      <c r="B187" s="29" t="s">
        <v>509</v>
      </c>
      <c r="C187" s="29" t="s">
        <v>510</v>
      </c>
      <c r="D187" s="29" t="s">
        <v>511</v>
      </c>
      <c r="E187" s="29" t="s">
        <v>1256</v>
      </c>
      <c r="F187" s="31">
        <v>24863</v>
      </c>
      <c r="G187" s="29" t="s">
        <v>1257</v>
      </c>
      <c r="H187" s="29" t="s">
        <v>1583</v>
      </c>
      <c r="K187" s="29" t="s">
        <v>1584</v>
      </c>
      <c r="L187" s="29">
        <v>10348</v>
      </c>
    </row>
    <row r="188" spans="1:12" x14ac:dyDescent="0.2">
      <c r="A188" s="29">
        <v>273389</v>
      </c>
      <c r="B188" s="29" t="s">
        <v>358</v>
      </c>
      <c r="C188" s="29" t="s">
        <v>54</v>
      </c>
      <c r="D188" s="29" t="s">
        <v>683</v>
      </c>
      <c r="E188" s="29" t="s">
        <v>1256</v>
      </c>
      <c r="F188" s="31">
        <v>23191</v>
      </c>
      <c r="G188" s="29" t="s">
        <v>1257</v>
      </c>
      <c r="H188" s="29" t="s">
        <v>677</v>
      </c>
      <c r="K188" s="29" t="s">
        <v>1584</v>
      </c>
      <c r="L188" s="29">
        <v>10348</v>
      </c>
    </row>
    <row r="189" spans="1:12" x14ac:dyDescent="0.2">
      <c r="A189" s="29">
        <v>273383</v>
      </c>
      <c r="B189" s="29" t="s">
        <v>278</v>
      </c>
      <c r="D189" s="29" t="s">
        <v>684</v>
      </c>
      <c r="E189" s="29" t="s">
        <v>1256</v>
      </c>
      <c r="F189" s="31">
        <v>24524</v>
      </c>
      <c r="G189" s="29" t="s">
        <v>1257</v>
      </c>
      <c r="H189" s="29" t="s">
        <v>677</v>
      </c>
      <c r="K189" s="29" t="s">
        <v>1584</v>
      </c>
      <c r="L189" s="29">
        <v>10348</v>
      </c>
    </row>
    <row r="190" spans="1:12" x14ac:dyDescent="0.2">
      <c r="A190" s="29">
        <v>273382</v>
      </c>
      <c r="B190" s="29" t="s">
        <v>681</v>
      </c>
      <c r="D190" s="29" t="s">
        <v>682</v>
      </c>
      <c r="E190" s="29" t="s">
        <v>1256</v>
      </c>
      <c r="F190" s="31">
        <v>24730</v>
      </c>
      <c r="G190" s="29" t="s">
        <v>1257</v>
      </c>
      <c r="H190" s="29" t="s">
        <v>1585</v>
      </c>
      <c r="J190" s="29" t="s">
        <v>1586</v>
      </c>
      <c r="K190" s="29" t="s">
        <v>1584</v>
      </c>
      <c r="L190" s="29">
        <v>10348</v>
      </c>
    </row>
    <row r="191" spans="1:12" x14ac:dyDescent="0.2">
      <c r="A191" s="29">
        <v>271587</v>
      </c>
      <c r="B191" s="29" t="s">
        <v>459</v>
      </c>
      <c r="D191" s="29" t="s">
        <v>416</v>
      </c>
      <c r="E191" s="29" t="s">
        <v>1256</v>
      </c>
      <c r="F191" s="31">
        <v>27530</v>
      </c>
      <c r="G191" s="29" t="s">
        <v>1257</v>
      </c>
      <c r="H191" s="29" t="s">
        <v>1587</v>
      </c>
      <c r="J191" s="29" t="s">
        <v>433</v>
      </c>
      <c r="K191" s="29" t="s">
        <v>1584</v>
      </c>
      <c r="L191" s="29">
        <v>10348</v>
      </c>
    </row>
    <row r="192" spans="1:12" x14ac:dyDescent="0.2">
      <c r="A192" s="29">
        <v>246422</v>
      </c>
      <c r="B192" s="29" t="s">
        <v>666</v>
      </c>
      <c r="D192" s="29" t="s">
        <v>456</v>
      </c>
      <c r="E192" s="29" t="s">
        <v>1256</v>
      </c>
      <c r="F192" s="31">
        <v>22464</v>
      </c>
      <c r="G192" s="29" t="s">
        <v>1257</v>
      </c>
      <c r="H192" s="29" t="s">
        <v>1588</v>
      </c>
      <c r="K192" s="29" t="s">
        <v>1584</v>
      </c>
      <c r="L192" s="29">
        <v>10348</v>
      </c>
    </row>
    <row r="193" spans="1:12" x14ac:dyDescent="0.2">
      <c r="A193" s="29">
        <v>237232</v>
      </c>
      <c r="B193" s="29" t="s">
        <v>675</v>
      </c>
      <c r="D193" s="29" t="s">
        <v>676</v>
      </c>
      <c r="E193" s="29" t="s">
        <v>1256</v>
      </c>
      <c r="F193" s="31">
        <v>35393</v>
      </c>
      <c r="G193" s="29" t="s">
        <v>1257</v>
      </c>
      <c r="H193" s="29" t="s">
        <v>677</v>
      </c>
      <c r="J193" s="29" t="s">
        <v>678</v>
      </c>
      <c r="K193" s="29" t="s">
        <v>1584</v>
      </c>
      <c r="L193" s="29">
        <v>10348</v>
      </c>
    </row>
    <row r="194" spans="1:12" x14ac:dyDescent="0.2">
      <c r="A194" s="29">
        <v>229529</v>
      </c>
      <c r="B194" s="29" t="s">
        <v>672</v>
      </c>
      <c r="C194" s="29" t="s">
        <v>54</v>
      </c>
      <c r="D194" s="29" t="s">
        <v>673</v>
      </c>
      <c r="E194" s="29" t="s">
        <v>1256</v>
      </c>
      <c r="F194" s="31">
        <v>29663</v>
      </c>
      <c r="G194" s="29" t="s">
        <v>1257</v>
      </c>
      <c r="H194" s="29" t="s">
        <v>1589</v>
      </c>
      <c r="K194" s="29" t="s">
        <v>1584</v>
      </c>
      <c r="L194" s="29">
        <v>10348</v>
      </c>
    </row>
    <row r="195" spans="1:12" x14ac:dyDescent="0.2">
      <c r="A195" s="29">
        <v>223737</v>
      </c>
      <c r="B195" s="29" t="s">
        <v>1590</v>
      </c>
      <c r="C195" s="29" t="s">
        <v>54</v>
      </c>
      <c r="D195" s="29" t="s">
        <v>1591</v>
      </c>
      <c r="E195" s="29" t="s">
        <v>1256</v>
      </c>
      <c r="F195" s="31">
        <v>23029</v>
      </c>
      <c r="G195" s="29" t="s">
        <v>1257</v>
      </c>
      <c r="H195" s="29" t="s">
        <v>1592</v>
      </c>
      <c r="K195" s="29" t="s">
        <v>1584</v>
      </c>
      <c r="L195" s="29">
        <v>10348</v>
      </c>
    </row>
    <row r="196" spans="1:12" x14ac:dyDescent="0.2">
      <c r="A196" s="29">
        <v>221648</v>
      </c>
      <c r="B196" s="29" t="s">
        <v>53</v>
      </c>
      <c r="D196" s="29" t="s">
        <v>332</v>
      </c>
      <c r="E196" s="29" t="s">
        <v>1256</v>
      </c>
      <c r="F196" s="31">
        <v>17808</v>
      </c>
      <c r="G196" s="29" t="s">
        <v>1257</v>
      </c>
      <c r="H196" s="29" t="s">
        <v>662</v>
      </c>
      <c r="J196" s="29" t="s">
        <v>663</v>
      </c>
      <c r="K196" s="29" t="s">
        <v>1584</v>
      </c>
      <c r="L196" s="29">
        <v>10348</v>
      </c>
    </row>
    <row r="197" spans="1:12" x14ac:dyDescent="0.2">
      <c r="A197" s="29">
        <v>221647</v>
      </c>
      <c r="B197" s="29" t="s">
        <v>153</v>
      </c>
      <c r="D197" s="29" t="s">
        <v>458</v>
      </c>
      <c r="E197" s="29" t="s">
        <v>1256</v>
      </c>
      <c r="F197" s="31">
        <v>23375</v>
      </c>
      <c r="G197" s="29" t="s">
        <v>1257</v>
      </c>
      <c r="K197" s="29" t="s">
        <v>1584</v>
      </c>
      <c r="L197" s="29">
        <v>10348</v>
      </c>
    </row>
    <row r="198" spans="1:12" x14ac:dyDescent="0.2">
      <c r="A198" s="29">
        <v>221645</v>
      </c>
      <c r="B198" s="29" t="s">
        <v>116</v>
      </c>
      <c r="D198" s="29" t="s">
        <v>664</v>
      </c>
      <c r="E198" s="29" t="s">
        <v>1256</v>
      </c>
      <c r="F198" s="31">
        <v>24238</v>
      </c>
      <c r="G198" s="29" t="s">
        <v>1257</v>
      </c>
      <c r="H198" s="29" t="s">
        <v>1593</v>
      </c>
      <c r="K198" s="29" t="s">
        <v>1584</v>
      </c>
      <c r="L198" s="29">
        <v>10348</v>
      </c>
    </row>
    <row r="199" spans="1:12" x14ac:dyDescent="0.2">
      <c r="A199" s="29">
        <v>219564</v>
      </c>
      <c r="B199" s="29" t="s">
        <v>143</v>
      </c>
      <c r="D199" s="29" t="s">
        <v>246</v>
      </c>
      <c r="E199" s="29" t="s">
        <v>1256</v>
      </c>
      <c r="F199" s="31">
        <v>22411</v>
      </c>
      <c r="G199" s="29" t="s">
        <v>1257</v>
      </c>
      <c r="H199" s="29" t="s">
        <v>454</v>
      </c>
      <c r="J199" s="29" t="s">
        <v>1594</v>
      </c>
      <c r="K199" s="29" t="s">
        <v>1584</v>
      </c>
      <c r="L199" s="29">
        <v>10348</v>
      </c>
    </row>
    <row r="200" spans="1:12" x14ac:dyDescent="0.2">
      <c r="A200" s="29">
        <v>217967</v>
      </c>
      <c r="B200" s="29" t="s">
        <v>443</v>
      </c>
      <c r="D200" s="29" t="s">
        <v>444</v>
      </c>
      <c r="E200" s="29" t="s">
        <v>1256</v>
      </c>
      <c r="F200" s="31">
        <v>23655</v>
      </c>
      <c r="G200" s="29" t="s">
        <v>1257</v>
      </c>
      <c r="H200" s="29" t="s">
        <v>1595</v>
      </c>
      <c r="I200" s="29" t="s">
        <v>1596</v>
      </c>
      <c r="J200" s="29" t="s">
        <v>1597</v>
      </c>
      <c r="K200" s="29" t="s">
        <v>1584</v>
      </c>
      <c r="L200" s="29">
        <v>10348</v>
      </c>
    </row>
    <row r="201" spans="1:12" x14ac:dyDescent="0.2">
      <c r="A201" s="29">
        <v>215530</v>
      </c>
      <c r="B201" s="29" t="s">
        <v>232</v>
      </c>
      <c r="D201" s="29" t="s">
        <v>457</v>
      </c>
      <c r="E201" s="29" t="s">
        <v>1256</v>
      </c>
      <c r="F201" s="31">
        <v>26371</v>
      </c>
      <c r="G201" s="29" t="s">
        <v>1257</v>
      </c>
      <c r="H201" s="29" t="s">
        <v>1598</v>
      </c>
      <c r="J201" s="29" t="s">
        <v>433</v>
      </c>
      <c r="K201" s="29" t="s">
        <v>1584</v>
      </c>
      <c r="L201" s="29">
        <v>10348</v>
      </c>
    </row>
    <row r="202" spans="1:12" x14ac:dyDescent="0.2">
      <c r="A202" s="29">
        <v>209485</v>
      </c>
      <c r="B202" s="29" t="s">
        <v>59</v>
      </c>
      <c r="D202" s="29" t="s">
        <v>332</v>
      </c>
      <c r="E202" s="29" t="s">
        <v>1256</v>
      </c>
      <c r="F202" s="31">
        <v>22842</v>
      </c>
      <c r="G202" s="29" t="s">
        <v>1257</v>
      </c>
      <c r="H202" s="29" t="s">
        <v>1599</v>
      </c>
      <c r="J202" s="29" t="s">
        <v>1600</v>
      </c>
      <c r="K202" s="29" t="s">
        <v>1584</v>
      </c>
      <c r="L202" s="29">
        <v>10348</v>
      </c>
    </row>
    <row r="203" spans="1:12" x14ac:dyDescent="0.2">
      <c r="A203" s="29">
        <v>205958</v>
      </c>
      <c r="B203" s="29" t="s">
        <v>173</v>
      </c>
      <c r="D203" s="29" t="s">
        <v>447</v>
      </c>
      <c r="E203" s="29" t="s">
        <v>1256</v>
      </c>
      <c r="F203" s="31">
        <v>24976</v>
      </c>
      <c r="G203" s="29" t="s">
        <v>1257</v>
      </c>
      <c r="H203" s="29" t="s">
        <v>1601</v>
      </c>
      <c r="J203" s="29" t="s">
        <v>1602</v>
      </c>
      <c r="K203" s="29" t="s">
        <v>1584</v>
      </c>
      <c r="L203" s="29">
        <v>10348</v>
      </c>
    </row>
    <row r="204" spans="1:12" x14ac:dyDescent="0.2">
      <c r="A204" s="29">
        <v>170717</v>
      </c>
      <c r="B204" s="29" t="s">
        <v>445</v>
      </c>
      <c r="D204" s="29" t="s">
        <v>446</v>
      </c>
      <c r="E204" s="29" t="s">
        <v>1256</v>
      </c>
      <c r="F204" s="31">
        <v>25202</v>
      </c>
      <c r="G204" s="29" t="s">
        <v>1257</v>
      </c>
      <c r="H204" s="29" t="s">
        <v>1603</v>
      </c>
      <c r="J204" s="29" t="s">
        <v>1604</v>
      </c>
      <c r="K204" s="29" t="s">
        <v>1584</v>
      </c>
      <c r="L204" s="29">
        <v>10348</v>
      </c>
    </row>
    <row r="205" spans="1:12" x14ac:dyDescent="0.2">
      <c r="A205" s="29">
        <v>165869</v>
      </c>
      <c r="B205" s="29" t="s">
        <v>665</v>
      </c>
      <c r="D205" s="29" t="s">
        <v>246</v>
      </c>
      <c r="E205" s="29" t="s">
        <v>1256</v>
      </c>
      <c r="F205" s="31">
        <v>26294</v>
      </c>
      <c r="G205" s="29" t="s">
        <v>1257</v>
      </c>
      <c r="H205" s="29" t="s">
        <v>668</v>
      </c>
      <c r="J205" s="29" t="s">
        <v>669</v>
      </c>
      <c r="K205" s="29" t="s">
        <v>1584</v>
      </c>
      <c r="L205" s="29">
        <v>10348</v>
      </c>
    </row>
    <row r="206" spans="1:12" x14ac:dyDescent="0.2">
      <c r="A206" s="29">
        <v>165812</v>
      </c>
      <c r="B206" s="29" t="s">
        <v>424</v>
      </c>
      <c r="D206" s="29" t="s">
        <v>456</v>
      </c>
      <c r="E206" s="29" t="s">
        <v>1256</v>
      </c>
      <c r="F206" s="31">
        <v>21267</v>
      </c>
      <c r="G206" s="29" t="s">
        <v>1257</v>
      </c>
      <c r="H206" s="29" t="s">
        <v>1605</v>
      </c>
      <c r="I206" s="29" t="s">
        <v>1606</v>
      </c>
      <c r="J206" s="29" t="s">
        <v>1607</v>
      </c>
      <c r="K206" s="29" t="s">
        <v>1584</v>
      </c>
      <c r="L206" s="29">
        <v>10348</v>
      </c>
    </row>
    <row r="207" spans="1:12" x14ac:dyDescent="0.2">
      <c r="A207" s="29">
        <v>159656</v>
      </c>
      <c r="D207" s="29" t="s">
        <v>458</v>
      </c>
      <c r="E207" s="29" t="s">
        <v>1256</v>
      </c>
      <c r="F207" s="31">
        <v>16435</v>
      </c>
      <c r="G207" s="29" t="s">
        <v>1257</v>
      </c>
      <c r="H207" s="29" t="s">
        <v>1608</v>
      </c>
      <c r="K207" s="29" t="s">
        <v>1584</v>
      </c>
      <c r="L207" s="29">
        <v>10348</v>
      </c>
    </row>
    <row r="208" spans="1:12" x14ac:dyDescent="0.2">
      <c r="A208" s="29">
        <v>159622</v>
      </c>
      <c r="B208" s="29" t="s">
        <v>670</v>
      </c>
      <c r="D208" s="29" t="s">
        <v>671</v>
      </c>
      <c r="E208" s="29" t="s">
        <v>1278</v>
      </c>
      <c r="F208" s="31">
        <v>24581</v>
      </c>
      <c r="G208" s="29" t="s">
        <v>1257</v>
      </c>
      <c r="H208" s="29" t="s">
        <v>1609</v>
      </c>
      <c r="J208" s="29" t="s">
        <v>669</v>
      </c>
      <c r="K208" s="29" t="s">
        <v>1584</v>
      </c>
      <c r="L208" s="29">
        <v>10348</v>
      </c>
    </row>
    <row r="209" spans="1:12" x14ac:dyDescent="0.2">
      <c r="A209" s="29">
        <v>151814</v>
      </c>
      <c r="B209" s="29" t="s">
        <v>87</v>
      </c>
      <c r="D209" s="29" t="s">
        <v>436</v>
      </c>
      <c r="E209" s="29" t="s">
        <v>1256</v>
      </c>
      <c r="F209" s="31">
        <v>21325</v>
      </c>
      <c r="G209" s="29" t="s">
        <v>1257</v>
      </c>
      <c r="H209" s="29" t="s">
        <v>1610</v>
      </c>
      <c r="K209" s="29" t="s">
        <v>1584</v>
      </c>
      <c r="L209" s="29">
        <v>10348</v>
      </c>
    </row>
    <row r="210" spans="1:12" x14ac:dyDescent="0.2">
      <c r="A210" s="29">
        <v>151645</v>
      </c>
      <c r="B210" s="29" t="s">
        <v>153</v>
      </c>
      <c r="D210" s="29" t="s">
        <v>368</v>
      </c>
      <c r="E210" s="29" t="s">
        <v>1256</v>
      </c>
      <c r="F210" s="31">
        <v>22295</v>
      </c>
      <c r="G210" s="29" t="s">
        <v>1257</v>
      </c>
      <c r="H210" s="29" t="s">
        <v>1611</v>
      </c>
      <c r="K210" s="29" t="s">
        <v>1584</v>
      </c>
      <c r="L210" s="29">
        <v>10348</v>
      </c>
    </row>
    <row r="211" spans="1:12" x14ac:dyDescent="0.2">
      <c r="A211" s="29">
        <v>147022</v>
      </c>
      <c r="B211" s="29" t="s">
        <v>207</v>
      </c>
      <c r="D211" s="29" t="s">
        <v>416</v>
      </c>
      <c r="E211" s="29" t="s">
        <v>1256</v>
      </c>
      <c r="F211" s="31">
        <v>21719</v>
      </c>
      <c r="G211" s="29" t="s">
        <v>1257</v>
      </c>
      <c r="H211" s="29" t="s">
        <v>432</v>
      </c>
      <c r="I211" s="29" t="s">
        <v>1587</v>
      </c>
      <c r="J211" s="29" t="s">
        <v>433</v>
      </c>
      <c r="K211" s="29" t="s">
        <v>1584</v>
      </c>
      <c r="L211" s="29">
        <v>10348</v>
      </c>
    </row>
    <row r="212" spans="1:12" x14ac:dyDescent="0.2">
      <c r="A212" s="29">
        <v>144131</v>
      </c>
      <c r="B212" s="29" t="s">
        <v>438</v>
      </c>
      <c r="D212" s="29" t="s">
        <v>439</v>
      </c>
      <c r="E212" s="29" t="s">
        <v>1256</v>
      </c>
      <c r="F212" s="31">
        <v>20076</v>
      </c>
      <c r="G212" s="29" t="s">
        <v>1257</v>
      </c>
      <c r="H212" s="29" t="s">
        <v>440</v>
      </c>
      <c r="J212" s="29" t="s">
        <v>1612</v>
      </c>
      <c r="K212" s="29" t="s">
        <v>1584</v>
      </c>
      <c r="L212" s="29">
        <v>10348</v>
      </c>
    </row>
    <row r="213" spans="1:12" x14ac:dyDescent="0.2">
      <c r="A213" s="29">
        <v>133391</v>
      </c>
      <c r="B213" s="29" t="s">
        <v>366</v>
      </c>
      <c r="D213" s="29" t="s">
        <v>367</v>
      </c>
      <c r="E213" s="29" t="s">
        <v>1256</v>
      </c>
      <c r="F213" s="31">
        <v>26953</v>
      </c>
      <c r="G213" s="29" t="s">
        <v>1257</v>
      </c>
      <c r="H213" s="29" t="s">
        <v>504</v>
      </c>
      <c r="I213" s="29" t="s">
        <v>1613</v>
      </c>
      <c r="J213" s="29" t="s">
        <v>1614</v>
      </c>
      <c r="K213" s="29" t="s">
        <v>1584</v>
      </c>
      <c r="L213" s="29">
        <v>10348</v>
      </c>
    </row>
    <row r="214" spans="1:12" x14ac:dyDescent="0.2">
      <c r="A214" s="29">
        <v>133355</v>
      </c>
      <c r="B214" s="29" t="s">
        <v>507</v>
      </c>
      <c r="C214" s="29" t="s">
        <v>54</v>
      </c>
      <c r="D214" s="29" t="s">
        <v>508</v>
      </c>
      <c r="E214" s="29" t="s">
        <v>1256</v>
      </c>
      <c r="F214" s="31">
        <v>21577</v>
      </c>
      <c r="G214" s="29" t="s">
        <v>1257</v>
      </c>
      <c r="H214" s="29" t="s">
        <v>1615</v>
      </c>
      <c r="J214" s="29" t="s">
        <v>1616</v>
      </c>
      <c r="K214" s="29" t="s">
        <v>1584</v>
      </c>
      <c r="L214" s="29">
        <v>10348</v>
      </c>
    </row>
    <row r="215" spans="1:12" x14ac:dyDescent="0.2">
      <c r="A215" s="29">
        <v>126723</v>
      </c>
      <c r="B215" s="29" t="s">
        <v>83</v>
      </c>
      <c r="D215" s="29" t="s">
        <v>285</v>
      </c>
      <c r="E215" s="29" t="s">
        <v>1256</v>
      </c>
      <c r="F215" s="31">
        <v>24304</v>
      </c>
      <c r="G215" s="29" t="s">
        <v>1257</v>
      </c>
      <c r="H215" s="29" t="s">
        <v>1362</v>
      </c>
      <c r="I215" s="29">
        <v>243972357</v>
      </c>
      <c r="J215" s="29" t="s">
        <v>1363</v>
      </c>
      <c r="K215" s="29" t="s">
        <v>1584</v>
      </c>
      <c r="L215" s="29">
        <v>10348</v>
      </c>
    </row>
    <row r="216" spans="1:12" x14ac:dyDescent="0.2">
      <c r="A216" s="29">
        <v>105304</v>
      </c>
      <c r="B216" s="29" t="s">
        <v>451</v>
      </c>
      <c r="C216" s="29" t="s">
        <v>54</v>
      </c>
      <c r="D216" s="29" t="s">
        <v>452</v>
      </c>
      <c r="E216" s="29" t="s">
        <v>1256</v>
      </c>
      <c r="F216" s="31">
        <v>25711</v>
      </c>
      <c r="G216" s="29" t="s">
        <v>1257</v>
      </c>
      <c r="H216" s="29" t="s">
        <v>1617</v>
      </c>
      <c r="J216" s="29" t="s">
        <v>1618</v>
      </c>
      <c r="K216" s="29" t="s">
        <v>1584</v>
      </c>
      <c r="L216" s="29">
        <v>10348</v>
      </c>
    </row>
    <row r="217" spans="1:12" x14ac:dyDescent="0.2">
      <c r="A217" s="29">
        <v>271973</v>
      </c>
      <c r="B217" s="29" t="s">
        <v>937</v>
      </c>
      <c r="D217" s="29" t="s">
        <v>1619</v>
      </c>
      <c r="E217" s="29" t="s">
        <v>1256</v>
      </c>
      <c r="F217" s="31">
        <v>25387</v>
      </c>
      <c r="G217" s="29" t="s">
        <v>1257</v>
      </c>
      <c r="H217" s="29" t="s">
        <v>1620</v>
      </c>
      <c r="J217" s="29" t="s">
        <v>1621</v>
      </c>
      <c r="K217" s="29" t="s">
        <v>1622</v>
      </c>
      <c r="L217" s="29">
        <v>10351</v>
      </c>
    </row>
    <row r="218" spans="1:12" x14ac:dyDescent="0.2">
      <c r="A218" s="29">
        <v>271570</v>
      </c>
      <c r="B218" s="29" t="s">
        <v>1129</v>
      </c>
      <c r="D218" s="29" t="s">
        <v>1130</v>
      </c>
      <c r="E218" s="29" t="s">
        <v>1256</v>
      </c>
      <c r="F218" s="31">
        <v>25071</v>
      </c>
      <c r="G218" s="29" t="s">
        <v>1257</v>
      </c>
      <c r="H218" s="29">
        <v>243230901</v>
      </c>
      <c r="I218" s="29" t="s">
        <v>1623</v>
      </c>
      <c r="J218" s="29" t="s">
        <v>1624</v>
      </c>
      <c r="K218" s="29" t="s">
        <v>1622</v>
      </c>
      <c r="L218" s="29">
        <v>10351</v>
      </c>
    </row>
    <row r="219" spans="1:12" x14ac:dyDescent="0.2">
      <c r="A219" s="29">
        <v>265818</v>
      </c>
      <c r="B219" s="29" t="s">
        <v>1133</v>
      </c>
      <c r="C219" s="29" t="s">
        <v>54</v>
      </c>
      <c r="D219" s="29" t="s">
        <v>261</v>
      </c>
      <c r="E219" s="29" t="s">
        <v>1256</v>
      </c>
      <c r="F219" s="31">
        <v>34365</v>
      </c>
      <c r="G219" s="29" t="s">
        <v>1257</v>
      </c>
      <c r="H219" s="29" t="s">
        <v>1625</v>
      </c>
      <c r="J219" s="29" t="s">
        <v>1626</v>
      </c>
      <c r="K219" s="29" t="s">
        <v>1622</v>
      </c>
      <c r="L219" s="29">
        <v>10351</v>
      </c>
    </row>
    <row r="220" spans="1:12" x14ac:dyDescent="0.2">
      <c r="A220" s="29">
        <v>265362</v>
      </c>
      <c r="B220" s="29" t="s">
        <v>64</v>
      </c>
      <c r="D220" s="29" t="s">
        <v>723</v>
      </c>
      <c r="E220" s="29" t="s">
        <v>1256</v>
      </c>
      <c r="F220" s="31">
        <v>22386</v>
      </c>
      <c r="G220" s="29" t="s">
        <v>1257</v>
      </c>
      <c r="H220" s="29" t="s">
        <v>1627</v>
      </c>
      <c r="J220" s="29" t="s">
        <v>1628</v>
      </c>
      <c r="K220" s="29" t="s">
        <v>1622</v>
      </c>
      <c r="L220" s="29">
        <v>10351</v>
      </c>
    </row>
    <row r="221" spans="1:12" x14ac:dyDescent="0.2">
      <c r="A221" s="29">
        <v>249156</v>
      </c>
      <c r="B221" s="29" t="s">
        <v>1136</v>
      </c>
      <c r="D221" s="29" t="s">
        <v>1137</v>
      </c>
      <c r="E221" s="29" t="s">
        <v>1278</v>
      </c>
      <c r="F221" s="31">
        <v>19131</v>
      </c>
      <c r="G221" s="29" t="s">
        <v>1257</v>
      </c>
      <c r="H221" s="29" t="s">
        <v>1629</v>
      </c>
      <c r="J221" s="29" t="s">
        <v>1630</v>
      </c>
      <c r="K221" s="29" t="s">
        <v>1622</v>
      </c>
      <c r="L221" s="29">
        <v>10351</v>
      </c>
    </row>
    <row r="222" spans="1:12" x14ac:dyDescent="0.2">
      <c r="A222" s="29">
        <v>236840</v>
      </c>
      <c r="B222" s="29" t="s">
        <v>1131</v>
      </c>
      <c r="D222" s="29" t="s">
        <v>1132</v>
      </c>
      <c r="E222" s="29" t="s">
        <v>1256</v>
      </c>
      <c r="F222" s="31">
        <v>31993</v>
      </c>
      <c r="G222" s="29" t="s">
        <v>1257</v>
      </c>
      <c r="H222" s="29" t="s">
        <v>1631</v>
      </c>
      <c r="J222" s="29" t="s">
        <v>1632</v>
      </c>
      <c r="K222" s="29" t="s">
        <v>1622</v>
      </c>
      <c r="L222" s="29">
        <v>10351</v>
      </c>
    </row>
    <row r="223" spans="1:12" x14ac:dyDescent="0.2">
      <c r="A223" s="29">
        <v>236839</v>
      </c>
      <c r="B223" s="29" t="s">
        <v>827</v>
      </c>
      <c r="C223" s="29" t="s">
        <v>54</v>
      </c>
      <c r="D223" s="29" t="s">
        <v>828</v>
      </c>
      <c r="E223" s="29" t="s">
        <v>1256</v>
      </c>
      <c r="F223" s="31">
        <v>25191</v>
      </c>
      <c r="G223" s="29" t="s">
        <v>1257</v>
      </c>
      <c r="H223" s="29" t="s">
        <v>1633</v>
      </c>
      <c r="J223" s="29" t="s">
        <v>1634</v>
      </c>
      <c r="K223" s="29" t="s">
        <v>1622</v>
      </c>
      <c r="L223" s="29">
        <v>10351</v>
      </c>
    </row>
    <row r="224" spans="1:12" x14ac:dyDescent="0.2">
      <c r="A224" s="29">
        <v>227011</v>
      </c>
      <c r="B224" s="29" t="s">
        <v>837</v>
      </c>
      <c r="D224" s="29" t="s">
        <v>838</v>
      </c>
      <c r="E224" s="29" t="s">
        <v>1256</v>
      </c>
      <c r="F224" s="31">
        <v>17130</v>
      </c>
      <c r="G224" s="29" t="s">
        <v>1257</v>
      </c>
      <c r="H224" s="29" t="s">
        <v>1635</v>
      </c>
      <c r="J224" s="29" t="s">
        <v>1636</v>
      </c>
      <c r="K224" s="29" t="s">
        <v>1622</v>
      </c>
      <c r="L224" s="29">
        <v>10351</v>
      </c>
    </row>
    <row r="225" spans="1:12" x14ac:dyDescent="0.2">
      <c r="A225" s="29">
        <v>219580</v>
      </c>
      <c r="B225" s="29" t="s">
        <v>263</v>
      </c>
      <c r="C225" s="29" t="s">
        <v>54</v>
      </c>
      <c r="D225" s="29" t="s">
        <v>264</v>
      </c>
      <c r="E225" s="29" t="s">
        <v>1256</v>
      </c>
      <c r="F225" s="31">
        <v>20217</v>
      </c>
      <c r="G225" s="29" t="s">
        <v>1257</v>
      </c>
      <c r="H225" s="29" t="s">
        <v>1637</v>
      </c>
      <c r="J225" s="29" t="s">
        <v>1638</v>
      </c>
      <c r="K225" s="29" t="s">
        <v>1622</v>
      </c>
      <c r="L225" s="29">
        <v>10351</v>
      </c>
    </row>
    <row r="226" spans="1:12" x14ac:dyDescent="0.2">
      <c r="A226" s="29">
        <v>216611</v>
      </c>
      <c r="B226" s="29" t="s">
        <v>204</v>
      </c>
      <c r="D226" s="29" t="s">
        <v>205</v>
      </c>
      <c r="E226" s="29" t="s">
        <v>1256</v>
      </c>
      <c r="F226" s="31">
        <v>31305</v>
      </c>
      <c r="G226" s="29" t="s">
        <v>1257</v>
      </c>
      <c r="H226" s="29" t="s">
        <v>1526</v>
      </c>
      <c r="J226" s="29" t="s">
        <v>1527</v>
      </c>
      <c r="K226" s="29" t="s">
        <v>1622</v>
      </c>
      <c r="L226" s="29">
        <v>10351</v>
      </c>
    </row>
    <row r="227" spans="1:12" x14ac:dyDescent="0.2">
      <c r="A227" s="29">
        <v>215528</v>
      </c>
      <c r="B227" s="29" t="s">
        <v>592</v>
      </c>
      <c r="D227" s="29" t="s">
        <v>823</v>
      </c>
      <c r="E227" s="29" t="s">
        <v>1256</v>
      </c>
      <c r="F227" s="31">
        <v>23403</v>
      </c>
      <c r="G227" s="29" t="s">
        <v>1257</v>
      </c>
      <c r="H227" s="29" t="s">
        <v>824</v>
      </c>
      <c r="I227" s="29" t="s">
        <v>1639</v>
      </c>
      <c r="J227" s="29" t="s">
        <v>825</v>
      </c>
      <c r="K227" s="29" t="s">
        <v>1622</v>
      </c>
      <c r="L227" s="29">
        <v>10351</v>
      </c>
    </row>
    <row r="228" spans="1:12" x14ac:dyDescent="0.2">
      <c r="A228" s="29">
        <v>208460</v>
      </c>
      <c r="B228" s="29" t="s">
        <v>94</v>
      </c>
      <c r="C228" s="29" t="s">
        <v>150</v>
      </c>
      <c r="D228" s="29" t="s">
        <v>836</v>
      </c>
      <c r="E228" s="29" t="s">
        <v>1256</v>
      </c>
      <c r="F228" s="31">
        <v>19321</v>
      </c>
      <c r="G228" s="29" t="s">
        <v>1257</v>
      </c>
      <c r="H228" s="29" t="s">
        <v>931</v>
      </c>
      <c r="I228" s="29" t="s">
        <v>1640</v>
      </c>
      <c r="J228" s="29" t="s">
        <v>932</v>
      </c>
      <c r="K228" s="29" t="s">
        <v>1622</v>
      </c>
      <c r="L228" s="29">
        <v>10351</v>
      </c>
    </row>
    <row r="229" spans="1:12" x14ac:dyDescent="0.2">
      <c r="A229" s="29">
        <v>202799</v>
      </c>
      <c r="B229" s="29" t="s">
        <v>307</v>
      </c>
      <c r="C229" s="29" t="s">
        <v>66</v>
      </c>
      <c r="D229" s="29" t="s">
        <v>429</v>
      </c>
      <c r="E229" s="29" t="s">
        <v>1256</v>
      </c>
      <c r="F229" s="31">
        <v>21291</v>
      </c>
      <c r="G229" s="29" t="s">
        <v>1257</v>
      </c>
      <c r="H229" s="29" t="s">
        <v>1641</v>
      </c>
      <c r="J229" s="29" t="s">
        <v>1642</v>
      </c>
      <c r="K229" s="29" t="s">
        <v>1622</v>
      </c>
      <c r="L229" s="29">
        <v>10351</v>
      </c>
    </row>
    <row r="230" spans="1:12" x14ac:dyDescent="0.2">
      <c r="A230" s="29">
        <v>183531</v>
      </c>
      <c r="B230" s="29" t="s">
        <v>59</v>
      </c>
      <c r="D230" s="29" t="s">
        <v>95</v>
      </c>
      <c r="E230" s="29" t="s">
        <v>1256</v>
      </c>
      <c r="F230" s="31">
        <v>18859</v>
      </c>
      <c r="G230" s="29" t="s">
        <v>1257</v>
      </c>
      <c r="H230" s="29" t="s">
        <v>1643</v>
      </c>
      <c r="I230" s="29" t="s">
        <v>1644</v>
      </c>
      <c r="J230" s="29" t="s">
        <v>1645</v>
      </c>
      <c r="K230" s="29" t="s">
        <v>1622</v>
      </c>
      <c r="L230" s="29">
        <v>10351</v>
      </c>
    </row>
    <row r="231" spans="1:12" x14ac:dyDescent="0.2">
      <c r="A231" s="29">
        <v>168068</v>
      </c>
      <c r="B231" s="29" t="s">
        <v>267</v>
      </c>
      <c r="C231" s="29" t="s">
        <v>150</v>
      </c>
      <c r="D231" s="29" t="s">
        <v>268</v>
      </c>
      <c r="E231" s="29" t="s">
        <v>1256</v>
      </c>
      <c r="F231" s="31">
        <v>29059</v>
      </c>
      <c r="G231" s="29" t="s">
        <v>1257</v>
      </c>
      <c r="H231" s="29" t="s">
        <v>1646</v>
      </c>
      <c r="J231" s="29" t="s">
        <v>1647</v>
      </c>
      <c r="K231" s="29" t="s">
        <v>1622</v>
      </c>
      <c r="L231" s="29">
        <v>10351</v>
      </c>
    </row>
    <row r="232" spans="1:12" x14ac:dyDescent="0.2">
      <c r="A232" s="29">
        <v>168042</v>
      </c>
      <c r="B232" s="29" t="s">
        <v>207</v>
      </c>
      <c r="D232" s="29" t="s">
        <v>252</v>
      </c>
      <c r="E232" s="29" t="s">
        <v>1256</v>
      </c>
      <c r="F232" s="31">
        <v>24221</v>
      </c>
      <c r="G232" s="29" t="s">
        <v>1257</v>
      </c>
      <c r="H232" s="29" t="s">
        <v>253</v>
      </c>
      <c r="J232" s="29" t="s">
        <v>1648</v>
      </c>
      <c r="K232" s="29" t="s">
        <v>1622</v>
      </c>
      <c r="L232" s="29">
        <v>10351</v>
      </c>
    </row>
    <row r="233" spans="1:12" x14ac:dyDescent="0.2">
      <c r="A233" s="29">
        <v>166590</v>
      </c>
      <c r="B233" s="29" t="s">
        <v>1134</v>
      </c>
      <c r="D233" s="29" t="s">
        <v>1135</v>
      </c>
      <c r="E233" s="29" t="s">
        <v>1278</v>
      </c>
      <c r="F233" s="31">
        <v>20421</v>
      </c>
      <c r="G233" s="29" t="s">
        <v>1257</v>
      </c>
      <c r="H233" s="29" t="s">
        <v>1649</v>
      </c>
      <c r="J233" s="29" t="s">
        <v>1650</v>
      </c>
      <c r="K233" s="29" t="s">
        <v>1622</v>
      </c>
      <c r="L233" s="29">
        <v>10351</v>
      </c>
    </row>
    <row r="234" spans="1:12" x14ac:dyDescent="0.2">
      <c r="A234" s="29">
        <v>165940</v>
      </c>
      <c r="B234" s="29" t="s">
        <v>826</v>
      </c>
      <c r="C234" s="29" t="s">
        <v>150</v>
      </c>
      <c r="D234" s="29" t="s">
        <v>738</v>
      </c>
      <c r="E234" s="29" t="s">
        <v>1256</v>
      </c>
      <c r="F234" s="31">
        <v>24242</v>
      </c>
      <c r="G234" s="29" t="s">
        <v>1257</v>
      </c>
      <c r="H234" s="29" t="s">
        <v>858</v>
      </c>
      <c r="J234" s="29" t="s">
        <v>1651</v>
      </c>
      <c r="K234" s="29" t="s">
        <v>1622</v>
      </c>
      <c r="L234" s="29">
        <v>10351</v>
      </c>
    </row>
    <row r="235" spans="1:12" x14ac:dyDescent="0.2">
      <c r="A235" s="29">
        <v>165916</v>
      </c>
      <c r="B235" s="29" t="s">
        <v>1138</v>
      </c>
      <c r="D235" s="29" t="s">
        <v>1139</v>
      </c>
      <c r="E235" s="29" t="s">
        <v>1278</v>
      </c>
      <c r="F235" s="31">
        <v>20357</v>
      </c>
      <c r="G235" s="29" t="s">
        <v>1257</v>
      </c>
      <c r="H235" s="29" t="s">
        <v>1652</v>
      </c>
      <c r="J235" s="29" t="s">
        <v>1653</v>
      </c>
      <c r="K235" s="29" t="s">
        <v>1622</v>
      </c>
      <c r="L235" s="29">
        <v>10351</v>
      </c>
    </row>
    <row r="236" spans="1:12" x14ac:dyDescent="0.2">
      <c r="A236" s="29">
        <v>165903</v>
      </c>
      <c r="B236" s="29" t="s">
        <v>358</v>
      </c>
      <c r="D236" s="29" t="s">
        <v>95</v>
      </c>
      <c r="E236" s="29" t="s">
        <v>1256</v>
      </c>
      <c r="F236" s="31">
        <v>24164</v>
      </c>
      <c r="G236" s="29" t="s">
        <v>1257</v>
      </c>
      <c r="H236" s="29" t="s">
        <v>854</v>
      </c>
      <c r="J236" s="29" t="s">
        <v>835</v>
      </c>
      <c r="K236" s="29" t="s">
        <v>1622</v>
      </c>
      <c r="L236" s="29">
        <v>10351</v>
      </c>
    </row>
    <row r="237" spans="1:12" x14ac:dyDescent="0.2">
      <c r="A237" s="29">
        <v>162863</v>
      </c>
      <c r="B237" s="29" t="s">
        <v>1654</v>
      </c>
      <c r="C237" s="29" t="s">
        <v>54</v>
      </c>
      <c r="D237" s="29" t="s">
        <v>1655</v>
      </c>
      <c r="E237" s="29" t="s">
        <v>1256</v>
      </c>
      <c r="F237" s="31">
        <v>27883</v>
      </c>
      <c r="G237" s="29" t="s">
        <v>1257</v>
      </c>
      <c r="H237" s="29" t="s">
        <v>1656</v>
      </c>
      <c r="J237" s="29" t="s">
        <v>1657</v>
      </c>
      <c r="K237" s="29" t="s">
        <v>1622</v>
      </c>
      <c r="L237" s="29">
        <v>10351</v>
      </c>
    </row>
    <row r="238" spans="1:12" x14ac:dyDescent="0.2">
      <c r="A238" s="29">
        <v>159706</v>
      </c>
      <c r="B238" s="29" t="s">
        <v>605</v>
      </c>
      <c r="D238" s="29" t="s">
        <v>829</v>
      </c>
      <c r="E238" s="29" t="s">
        <v>1256</v>
      </c>
      <c r="F238" s="31">
        <v>20172</v>
      </c>
      <c r="G238" s="29" t="s">
        <v>1257</v>
      </c>
      <c r="H238" s="29" t="s">
        <v>1652</v>
      </c>
      <c r="J238" s="29" t="s">
        <v>1658</v>
      </c>
      <c r="K238" s="29" t="s">
        <v>1622</v>
      </c>
      <c r="L238" s="29">
        <v>10351</v>
      </c>
    </row>
    <row r="239" spans="1:12" x14ac:dyDescent="0.2">
      <c r="A239" s="29">
        <v>154572</v>
      </c>
      <c r="B239" s="29" t="s">
        <v>415</v>
      </c>
      <c r="D239" s="29" t="s">
        <v>428</v>
      </c>
      <c r="E239" s="29" t="s">
        <v>1256</v>
      </c>
      <c r="F239" s="31">
        <v>25575</v>
      </c>
      <c r="G239" s="29" t="s">
        <v>1257</v>
      </c>
      <c r="H239" s="29" t="s">
        <v>1659</v>
      </c>
      <c r="J239" s="29" t="s">
        <v>1660</v>
      </c>
      <c r="K239" s="29" t="s">
        <v>1622</v>
      </c>
      <c r="L239" s="29">
        <v>10351</v>
      </c>
    </row>
    <row r="240" spans="1:12" x14ac:dyDescent="0.2">
      <c r="A240" s="29">
        <v>146566</v>
      </c>
      <c r="B240" s="29" t="s">
        <v>861</v>
      </c>
      <c r="C240" s="29" t="s">
        <v>66</v>
      </c>
      <c r="D240" s="29" t="s">
        <v>862</v>
      </c>
      <c r="E240" s="29" t="s">
        <v>1256</v>
      </c>
      <c r="F240" s="31">
        <v>17099</v>
      </c>
      <c r="G240" s="29" t="s">
        <v>1257</v>
      </c>
      <c r="H240" s="29" t="s">
        <v>1661</v>
      </c>
      <c r="J240" s="29" t="s">
        <v>1662</v>
      </c>
      <c r="K240" s="29" t="s">
        <v>1622</v>
      </c>
      <c r="L240" s="29">
        <v>10351</v>
      </c>
    </row>
    <row r="241" spans="1:12" x14ac:dyDescent="0.2">
      <c r="A241" s="29">
        <v>143108</v>
      </c>
      <c r="B241" s="29" t="s">
        <v>841</v>
      </c>
      <c r="D241" s="29" t="s">
        <v>842</v>
      </c>
      <c r="E241" s="29" t="s">
        <v>1278</v>
      </c>
      <c r="F241" s="31">
        <v>20952</v>
      </c>
      <c r="G241" s="29" t="s">
        <v>1257</v>
      </c>
      <c r="H241" s="29" t="s">
        <v>1663</v>
      </c>
      <c r="J241" s="29" t="s">
        <v>1664</v>
      </c>
      <c r="K241" s="29" t="s">
        <v>1622</v>
      </c>
      <c r="L241" s="29">
        <v>10351</v>
      </c>
    </row>
    <row r="242" spans="1:12" x14ac:dyDescent="0.2">
      <c r="A242" s="29">
        <v>139371</v>
      </c>
      <c r="B242" s="29" t="s">
        <v>265</v>
      </c>
      <c r="D242" s="29" t="s">
        <v>266</v>
      </c>
      <c r="E242" s="29" t="s">
        <v>1256</v>
      </c>
      <c r="F242" s="31">
        <v>14646</v>
      </c>
      <c r="G242" s="29" t="s">
        <v>1257</v>
      </c>
      <c r="H242" s="29" t="s">
        <v>1665</v>
      </c>
      <c r="J242" s="29" t="s">
        <v>1666</v>
      </c>
      <c r="K242" s="29" t="s">
        <v>1622</v>
      </c>
      <c r="L242" s="29">
        <v>10351</v>
      </c>
    </row>
    <row r="243" spans="1:12" x14ac:dyDescent="0.2">
      <c r="A243" s="29">
        <v>138962</v>
      </c>
      <c r="B243" s="29" t="s">
        <v>173</v>
      </c>
      <c r="D243" s="29" t="s">
        <v>616</v>
      </c>
      <c r="E243" s="29" t="s">
        <v>1256</v>
      </c>
      <c r="F243" s="31">
        <v>18798</v>
      </c>
      <c r="G243" s="29" t="s">
        <v>1257</v>
      </c>
      <c r="H243" s="29" t="s">
        <v>1667</v>
      </c>
      <c r="J243" s="29" t="s">
        <v>1668</v>
      </c>
      <c r="K243" s="29" t="s">
        <v>1622</v>
      </c>
      <c r="L243" s="29">
        <v>10351</v>
      </c>
    </row>
    <row r="244" spans="1:12" x14ac:dyDescent="0.2">
      <c r="A244" s="29">
        <v>135662</v>
      </c>
      <c r="B244" s="29" t="s">
        <v>420</v>
      </c>
      <c r="D244" s="29" t="s">
        <v>421</v>
      </c>
      <c r="E244" s="29" t="s">
        <v>1278</v>
      </c>
      <c r="F244" s="31">
        <v>23281</v>
      </c>
      <c r="G244" s="29" t="s">
        <v>1257</v>
      </c>
      <c r="H244" s="29" t="s">
        <v>422</v>
      </c>
      <c r="J244" s="29" t="s">
        <v>423</v>
      </c>
      <c r="K244" s="29" t="s">
        <v>1622</v>
      </c>
      <c r="L244" s="29">
        <v>10351</v>
      </c>
    </row>
    <row r="245" spans="1:12" x14ac:dyDescent="0.2">
      <c r="A245" s="29">
        <v>133449</v>
      </c>
      <c r="B245" s="29" t="s">
        <v>617</v>
      </c>
      <c r="D245" s="29" t="s">
        <v>618</v>
      </c>
      <c r="E245" s="29" t="s">
        <v>1256</v>
      </c>
      <c r="F245" s="31">
        <v>20091</v>
      </c>
      <c r="G245" s="29" t="s">
        <v>1257</v>
      </c>
      <c r="H245" s="29" t="s">
        <v>934</v>
      </c>
      <c r="J245" s="29" t="s">
        <v>935</v>
      </c>
      <c r="K245" s="29" t="s">
        <v>1622</v>
      </c>
      <c r="L245" s="29">
        <v>10351</v>
      </c>
    </row>
    <row r="246" spans="1:12" x14ac:dyDescent="0.2">
      <c r="A246" s="29">
        <v>124951</v>
      </c>
      <c r="B246" s="29" t="s">
        <v>153</v>
      </c>
      <c r="D246" s="29" t="s">
        <v>613</v>
      </c>
      <c r="E246" s="29" t="s">
        <v>1256</v>
      </c>
      <c r="F246" s="31">
        <v>23046</v>
      </c>
      <c r="G246" s="29" t="s">
        <v>1257</v>
      </c>
      <c r="H246" s="29" t="s">
        <v>614</v>
      </c>
      <c r="I246" s="29" t="s">
        <v>1669</v>
      </c>
      <c r="J246" s="29" t="s">
        <v>615</v>
      </c>
      <c r="K246" s="29" t="s">
        <v>1622</v>
      </c>
      <c r="L246" s="29">
        <v>10351</v>
      </c>
    </row>
    <row r="247" spans="1:12" x14ac:dyDescent="0.2">
      <c r="A247" s="29">
        <v>122034</v>
      </c>
      <c r="B247" s="29" t="s">
        <v>936</v>
      </c>
      <c r="D247" s="29" t="s">
        <v>618</v>
      </c>
      <c r="E247" s="29" t="s">
        <v>1256</v>
      </c>
      <c r="F247" s="31">
        <v>20600</v>
      </c>
      <c r="G247" s="29" t="s">
        <v>1257</v>
      </c>
      <c r="I247" s="29" t="s">
        <v>1670</v>
      </c>
      <c r="J247" s="29" t="s">
        <v>1671</v>
      </c>
      <c r="K247" s="29" t="s">
        <v>1622</v>
      </c>
      <c r="L247" s="29">
        <v>10351</v>
      </c>
    </row>
    <row r="248" spans="1:12" x14ac:dyDescent="0.2">
      <c r="A248" s="29">
        <v>120422</v>
      </c>
      <c r="B248" s="29" t="s">
        <v>1141</v>
      </c>
      <c r="D248" s="29" t="s">
        <v>1142</v>
      </c>
      <c r="E248" s="29" t="s">
        <v>1278</v>
      </c>
      <c r="F248" s="31">
        <v>21007</v>
      </c>
      <c r="G248" s="29" t="s">
        <v>1257</v>
      </c>
      <c r="H248" s="29" t="s">
        <v>1672</v>
      </c>
      <c r="J248" s="29" t="s">
        <v>1673</v>
      </c>
      <c r="K248" s="29" t="s">
        <v>1622</v>
      </c>
      <c r="L248" s="29">
        <v>10351</v>
      </c>
    </row>
    <row r="249" spans="1:12" x14ac:dyDescent="0.2">
      <c r="A249" s="29">
        <v>120418</v>
      </c>
      <c r="B249" s="29" t="s">
        <v>830</v>
      </c>
      <c r="D249" s="29" t="s">
        <v>831</v>
      </c>
      <c r="E249" s="29" t="s">
        <v>1278</v>
      </c>
      <c r="F249" s="31">
        <v>25180</v>
      </c>
      <c r="G249" s="29" t="s">
        <v>1257</v>
      </c>
      <c r="H249" s="29" t="s">
        <v>858</v>
      </c>
      <c r="I249" s="29" t="s">
        <v>1674</v>
      </c>
      <c r="J249" s="29" t="s">
        <v>1128</v>
      </c>
      <c r="K249" s="29" t="s">
        <v>1622</v>
      </c>
      <c r="L249" s="29">
        <v>10351</v>
      </c>
    </row>
    <row r="250" spans="1:12" x14ac:dyDescent="0.2">
      <c r="A250" s="29">
        <v>120413</v>
      </c>
      <c r="B250" s="29" t="s">
        <v>833</v>
      </c>
      <c r="D250" s="29" t="s">
        <v>95</v>
      </c>
      <c r="E250" s="29" t="s">
        <v>1278</v>
      </c>
      <c r="F250" s="31">
        <v>25449</v>
      </c>
      <c r="G250" s="29" t="s">
        <v>1257</v>
      </c>
      <c r="H250" s="29" t="s">
        <v>834</v>
      </c>
      <c r="J250" s="29" t="s">
        <v>835</v>
      </c>
      <c r="K250" s="29" t="s">
        <v>1622</v>
      </c>
      <c r="L250" s="29">
        <v>10351</v>
      </c>
    </row>
    <row r="251" spans="1:12" x14ac:dyDescent="0.2">
      <c r="A251" s="29">
        <v>113753</v>
      </c>
      <c r="B251" s="29" t="s">
        <v>567</v>
      </c>
      <c r="D251" s="29" t="s">
        <v>860</v>
      </c>
      <c r="E251" s="29" t="s">
        <v>1256</v>
      </c>
      <c r="F251" s="31">
        <v>19071</v>
      </c>
      <c r="G251" s="29" t="s">
        <v>1257</v>
      </c>
      <c r="H251" s="29" t="s">
        <v>1675</v>
      </c>
      <c r="J251" s="29" t="s">
        <v>1676</v>
      </c>
      <c r="K251" s="29" t="s">
        <v>1622</v>
      </c>
      <c r="L251" s="29">
        <v>10351</v>
      </c>
    </row>
    <row r="252" spans="1:12" x14ac:dyDescent="0.2">
      <c r="A252" s="29">
        <v>113200</v>
      </c>
      <c r="B252" s="29" t="s">
        <v>247</v>
      </c>
      <c r="D252" s="29" t="s">
        <v>259</v>
      </c>
      <c r="E252" s="29" t="s">
        <v>1256</v>
      </c>
      <c r="F252" s="31">
        <v>25713</v>
      </c>
      <c r="G252" s="29" t="s">
        <v>1257</v>
      </c>
      <c r="H252" s="29" t="s">
        <v>1677</v>
      </c>
      <c r="J252" s="29" t="s">
        <v>1678</v>
      </c>
      <c r="K252" s="29" t="s">
        <v>1622</v>
      </c>
      <c r="L252" s="29">
        <v>10351</v>
      </c>
    </row>
    <row r="253" spans="1:12" x14ac:dyDescent="0.2">
      <c r="A253" s="29">
        <v>110740</v>
      </c>
      <c r="B253" s="29" t="s">
        <v>278</v>
      </c>
      <c r="D253" s="29" t="s">
        <v>856</v>
      </c>
      <c r="E253" s="29" t="s">
        <v>1256</v>
      </c>
      <c r="F253" s="31">
        <v>21401</v>
      </c>
      <c r="G253" s="29" t="s">
        <v>1257</v>
      </c>
      <c r="H253" s="29" t="s">
        <v>1679</v>
      </c>
      <c r="J253" s="29" t="s">
        <v>1680</v>
      </c>
      <c r="K253" s="29" t="s">
        <v>1622</v>
      </c>
      <c r="L253" s="29">
        <v>10351</v>
      </c>
    </row>
    <row r="254" spans="1:12" x14ac:dyDescent="0.2">
      <c r="A254" s="29">
        <v>108257</v>
      </c>
      <c r="B254" s="29" t="s">
        <v>59</v>
      </c>
      <c r="D254" s="29" t="s">
        <v>430</v>
      </c>
      <c r="E254" s="29" t="s">
        <v>1256</v>
      </c>
      <c r="F254" s="31">
        <v>29654</v>
      </c>
      <c r="G254" s="29" t="s">
        <v>1257</v>
      </c>
      <c r="H254" s="29" t="s">
        <v>1681</v>
      </c>
      <c r="J254" s="29" t="s">
        <v>1682</v>
      </c>
      <c r="K254" s="29" t="s">
        <v>1622</v>
      </c>
      <c r="L254" s="29">
        <v>10351</v>
      </c>
    </row>
    <row r="255" spans="1:12" x14ac:dyDescent="0.2">
      <c r="A255" s="29">
        <v>106548</v>
      </c>
      <c r="B255" s="29" t="s">
        <v>484</v>
      </c>
      <c r="D255" s="29" t="s">
        <v>104</v>
      </c>
      <c r="E255" s="29" t="s">
        <v>1256</v>
      </c>
      <c r="F255" s="31">
        <v>15793</v>
      </c>
      <c r="G255" s="29" t="s">
        <v>1257</v>
      </c>
      <c r="H255" s="29" t="s">
        <v>1683</v>
      </c>
      <c r="J255" s="29" t="s">
        <v>1684</v>
      </c>
      <c r="K255" s="29" t="s">
        <v>1622</v>
      </c>
      <c r="L255" s="29">
        <v>10351</v>
      </c>
    </row>
    <row r="256" spans="1:12" x14ac:dyDescent="0.2">
      <c r="A256" s="29">
        <v>106544</v>
      </c>
      <c r="B256" s="29" t="s">
        <v>143</v>
      </c>
      <c r="D256" s="29" t="s">
        <v>156</v>
      </c>
      <c r="E256" s="29" t="s">
        <v>1256</v>
      </c>
      <c r="F256" s="31">
        <v>19669</v>
      </c>
      <c r="G256" s="29" t="s">
        <v>1257</v>
      </c>
      <c r="H256" s="29" t="s">
        <v>157</v>
      </c>
      <c r="J256" s="29" t="s">
        <v>158</v>
      </c>
      <c r="K256" s="29" t="s">
        <v>1622</v>
      </c>
      <c r="L256" s="29">
        <v>10351</v>
      </c>
    </row>
    <row r="257" spans="1:12" x14ac:dyDescent="0.2">
      <c r="A257" s="29">
        <v>106540</v>
      </c>
      <c r="B257" s="29" t="s">
        <v>260</v>
      </c>
      <c r="C257" s="29" t="s">
        <v>54</v>
      </c>
      <c r="D257" s="29" t="s">
        <v>261</v>
      </c>
      <c r="E257" s="29" t="s">
        <v>1256</v>
      </c>
      <c r="F257" s="31">
        <v>21966</v>
      </c>
      <c r="G257" s="29" t="s">
        <v>1257</v>
      </c>
      <c r="H257" s="29" t="s">
        <v>203</v>
      </c>
      <c r="J257" s="29" t="s">
        <v>1685</v>
      </c>
      <c r="K257" s="29" t="s">
        <v>1622</v>
      </c>
      <c r="L257" s="29">
        <v>10351</v>
      </c>
    </row>
    <row r="258" spans="1:12" x14ac:dyDescent="0.2">
      <c r="A258" s="29">
        <v>106434</v>
      </c>
      <c r="B258" s="29" t="s">
        <v>426</v>
      </c>
      <c r="C258" s="29" t="s">
        <v>54</v>
      </c>
      <c r="D258" s="29" t="s">
        <v>427</v>
      </c>
      <c r="E258" s="29" t="s">
        <v>1256</v>
      </c>
      <c r="F258" s="31">
        <v>22427</v>
      </c>
      <c r="G258" s="29" t="s">
        <v>1257</v>
      </c>
      <c r="H258" s="29" t="s">
        <v>1686</v>
      </c>
      <c r="J258" s="29" t="s">
        <v>1687</v>
      </c>
      <c r="K258" s="29" t="s">
        <v>1622</v>
      </c>
      <c r="L258" s="29">
        <v>10351</v>
      </c>
    </row>
    <row r="259" spans="1:12" x14ac:dyDescent="0.2">
      <c r="A259" s="29">
        <v>105313</v>
      </c>
      <c r="B259" s="29" t="s">
        <v>173</v>
      </c>
      <c r="D259" s="29" t="s">
        <v>262</v>
      </c>
      <c r="E259" s="29" t="s">
        <v>1256</v>
      </c>
      <c r="F259" s="31">
        <v>22041</v>
      </c>
      <c r="G259" s="29" t="s">
        <v>1257</v>
      </c>
      <c r="H259" s="29" t="s">
        <v>1688</v>
      </c>
      <c r="J259" s="29" t="s">
        <v>1689</v>
      </c>
      <c r="K259" s="29" t="s">
        <v>1622</v>
      </c>
      <c r="L259" s="29">
        <v>10351</v>
      </c>
    </row>
    <row r="260" spans="1:12" x14ac:dyDescent="0.2">
      <c r="A260" s="29">
        <v>100867</v>
      </c>
      <c r="B260" s="29" t="s">
        <v>424</v>
      </c>
      <c r="C260" s="29" t="s">
        <v>137</v>
      </c>
      <c r="D260" s="29" t="s">
        <v>425</v>
      </c>
      <c r="E260" s="29" t="s">
        <v>1256</v>
      </c>
      <c r="F260" s="31">
        <v>29948</v>
      </c>
      <c r="G260" s="29" t="s">
        <v>1257</v>
      </c>
      <c r="H260" s="29" t="s">
        <v>1690</v>
      </c>
      <c r="J260" s="29" t="s">
        <v>1691</v>
      </c>
      <c r="K260" s="29" t="s">
        <v>1622</v>
      </c>
      <c r="L260" s="29">
        <v>10351</v>
      </c>
    </row>
    <row r="261" spans="1:12" x14ac:dyDescent="0.2">
      <c r="A261" s="29">
        <v>273339</v>
      </c>
      <c r="B261" s="29" t="s">
        <v>153</v>
      </c>
      <c r="D261" s="29" t="s">
        <v>1055</v>
      </c>
      <c r="E261" s="29" t="s">
        <v>1256</v>
      </c>
      <c r="F261" s="31">
        <v>21607</v>
      </c>
      <c r="G261" s="29" t="s">
        <v>1257</v>
      </c>
      <c r="H261" s="29" t="s">
        <v>1692</v>
      </c>
      <c r="J261" s="29" t="s">
        <v>1693</v>
      </c>
      <c r="K261" s="29" t="s">
        <v>639</v>
      </c>
      <c r="L261" s="29">
        <v>11309</v>
      </c>
    </row>
    <row r="262" spans="1:12" x14ac:dyDescent="0.2">
      <c r="A262" s="29">
        <v>271569</v>
      </c>
      <c r="B262" s="29" t="s">
        <v>1054</v>
      </c>
      <c r="D262" s="29" t="s">
        <v>646</v>
      </c>
      <c r="E262" s="29" t="s">
        <v>1256</v>
      </c>
      <c r="F262" s="31">
        <v>22141</v>
      </c>
      <c r="G262" s="29" t="s">
        <v>1257</v>
      </c>
      <c r="H262" s="29" t="s">
        <v>1694</v>
      </c>
      <c r="J262" s="29" t="s">
        <v>1695</v>
      </c>
      <c r="K262" s="29" t="s">
        <v>639</v>
      </c>
      <c r="L262" s="29">
        <v>11309</v>
      </c>
    </row>
    <row r="263" spans="1:12" x14ac:dyDescent="0.2">
      <c r="A263" s="29">
        <v>265801</v>
      </c>
      <c r="B263" s="29" t="s">
        <v>1048</v>
      </c>
      <c r="C263" s="29" t="s">
        <v>66</v>
      </c>
      <c r="D263" s="29" t="s">
        <v>1049</v>
      </c>
      <c r="E263" s="29" t="s">
        <v>1256</v>
      </c>
      <c r="F263" s="31">
        <v>21144</v>
      </c>
      <c r="G263" s="29" t="s">
        <v>1257</v>
      </c>
      <c r="H263" s="29" t="s">
        <v>1050</v>
      </c>
      <c r="I263" s="29" t="s">
        <v>1696</v>
      </c>
      <c r="J263" s="29" t="s">
        <v>1051</v>
      </c>
      <c r="K263" s="29" t="s">
        <v>639</v>
      </c>
      <c r="L263" s="29">
        <v>11309</v>
      </c>
    </row>
    <row r="264" spans="1:12" x14ac:dyDescent="0.2">
      <c r="A264" s="29">
        <v>250201</v>
      </c>
      <c r="B264" s="29" t="s">
        <v>120</v>
      </c>
      <c r="D264" s="29" t="s">
        <v>645</v>
      </c>
      <c r="E264" s="29" t="s">
        <v>1256</v>
      </c>
      <c r="F264" s="31">
        <v>19901</v>
      </c>
      <c r="G264" s="29" t="s">
        <v>1257</v>
      </c>
      <c r="H264" s="29" t="s">
        <v>1697</v>
      </c>
      <c r="J264" s="29" t="s">
        <v>1698</v>
      </c>
      <c r="K264" s="29" t="s">
        <v>639</v>
      </c>
      <c r="L264" s="29">
        <v>11309</v>
      </c>
    </row>
    <row r="265" spans="1:12" x14ac:dyDescent="0.2">
      <c r="A265" s="29">
        <v>250185</v>
      </c>
      <c r="B265" s="29" t="s">
        <v>73</v>
      </c>
      <c r="D265" s="29" t="s">
        <v>644</v>
      </c>
      <c r="E265" s="29" t="s">
        <v>1256</v>
      </c>
      <c r="F265" s="31">
        <v>25048</v>
      </c>
      <c r="G265" s="29" t="s">
        <v>1257</v>
      </c>
      <c r="H265" s="29" t="s">
        <v>1699</v>
      </c>
      <c r="J265" s="29" t="s">
        <v>1700</v>
      </c>
      <c r="K265" s="29" t="s">
        <v>639</v>
      </c>
      <c r="L265" s="29">
        <v>11309</v>
      </c>
    </row>
    <row r="266" spans="1:12" x14ac:dyDescent="0.2">
      <c r="A266" s="29">
        <v>246348</v>
      </c>
      <c r="B266" s="29" t="s">
        <v>1052</v>
      </c>
      <c r="D266" s="29" t="s">
        <v>1053</v>
      </c>
      <c r="E266" s="29" t="s">
        <v>1256</v>
      </c>
      <c r="F266" s="31">
        <v>19911</v>
      </c>
      <c r="G266" s="29" t="s">
        <v>1257</v>
      </c>
      <c r="H266" s="29" t="s">
        <v>1701</v>
      </c>
      <c r="J266" s="29" t="s">
        <v>1702</v>
      </c>
      <c r="K266" s="29" t="s">
        <v>639</v>
      </c>
      <c r="L266" s="29">
        <v>11309</v>
      </c>
    </row>
    <row r="267" spans="1:12" x14ac:dyDescent="0.2">
      <c r="A267" s="29">
        <v>246346</v>
      </c>
      <c r="B267" s="29" t="s">
        <v>120</v>
      </c>
      <c r="D267" s="29" t="s">
        <v>945</v>
      </c>
      <c r="E267" s="29" t="s">
        <v>1256</v>
      </c>
      <c r="F267" s="31">
        <v>18572</v>
      </c>
      <c r="G267" s="29" t="s">
        <v>1257</v>
      </c>
      <c r="H267" s="29" t="s">
        <v>1703</v>
      </c>
      <c r="J267" s="29" t="s">
        <v>1704</v>
      </c>
      <c r="K267" s="29" t="s">
        <v>639</v>
      </c>
      <c r="L267" s="29">
        <v>11309</v>
      </c>
    </row>
    <row r="268" spans="1:12" x14ac:dyDescent="0.2">
      <c r="A268" s="29">
        <v>246344</v>
      </c>
      <c r="B268" s="29" t="s">
        <v>139</v>
      </c>
      <c r="C268" s="29" t="s">
        <v>166</v>
      </c>
      <c r="D268" s="29" t="s">
        <v>946</v>
      </c>
      <c r="E268" s="29" t="s">
        <v>1256</v>
      </c>
      <c r="F268" s="31">
        <v>21921</v>
      </c>
      <c r="G268" s="29" t="s">
        <v>1257</v>
      </c>
      <c r="H268" s="29" t="s">
        <v>1705</v>
      </c>
      <c r="I268" s="29" t="s">
        <v>1706</v>
      </c>
      <c r="J268" s="29" t="s">
        <v>1707</v>
      </c>
      <c r="K268" s="29" t="s">
        <v>639</v>
      </c>
      <c r="L268" s="29">
        <v>11309</v>
      </c>
    </row>
    <row r="269" spans="1:12" x14ac:dyDescent="0.2">
      <c r="A269" s="29">
        <v>229495</v>
      </c>
      <c r="B269" s="29" t="s">
        <v>635</v>
      </c>
      <c r="D269" s="29" t="s">
        <v>636</v>
      </c>
      <c r="E269" s="29" t="s">
        <v>1256</v>
      </c>
      <c r="F269" s="31">
        <v>25786</v>
      </c>
      <c r="G269" s="29" t="s">
        <v>1257</v>
      </c>
      <c r="H269" s="29" t="s">
        <v>637</v>
      </c>
      <c r="J269" s="29" t="s">
        <v>638</v>
      </c>
      <c r="K269" s="29" t="s">
        <v>639</v>
      </c>
      <c r="L269" s="29">
        <v>11309</v>
      </c>
    </row>
    <row r="270" spans="1:12" x14ac:dyDescent="0.2">
      <c r="A270" s="29">
        <v>228352</v>
      </c>
      <c r="B270" s="29" t="s">
        <v>426</v>
      </c>
      <c r="D270" s="29" t="s">
        <v>944</v>
      </c>
      <c r="E270" s="29" t="s">
        <v>1256</v>
      </c>
      <c r="F270" s="31">
        <v>23748</v>
      </c>
      <c r="G270" s="29" t="s">
        <v>1257</v>
      </c>
      <c r="H270" s="29" t="s">
        <v>1708</v>
      </c>
      <c r="J270" s="29" t="s">
        <v>1709</v>
      </c>
      <c r="K270" s="29" t="s">
        <v>639</v>
      </c>
      <c r="L270" s="29">
        <v>11309</v>
      </c>
    </row>
    <row r="271" spans="1:12" x14ac:dyDescent="0.2">
      <c r="A271" s="29">
        <v>228351</v>
      </c>
      <c r="B271" s="29" t="s">
        <v>398</v>
      </c>
      <c r="D271" s="29" t="s">
        <v>649</v>
      </c>
      <c r="E271" s="29" t="s">
        <v>1256</v>
      </c>
      <c r="F271" s="31">
        <v>18393</v>
      </c>
      <c r="G271" s="29" t="s">
        <v>1257</v>
      </c>
      <c r="H271" s="29" t="s">
        <v>940</v>
      </c>
      <c r="J271" s="29" t="s">
        <v>1710</v>
      </c>
      <c r="K271" s="29" t="s">
        <v>639</v>
      </c>
      <c r="L271" s="29">
        <v>11309</v>
      </c>
    </row>
    <row r="272" spans="1:12" x14ac:dyDescent="0.2">
      <c r="A272" s="29">
        <v>173955</v>
      </c>
      <c r="B272" s="29" t="s">
        <v>943</v>
      </c>
      <c r="D272" s="29" t="s">
        <v>942</v>
      </c>
      <c r="E272" s="29" t="s">
        <v>1256</v>
      </c>
      <c r="F272" s="31">
        <v>26052</v>
      </c>
      <c r="G272" s="29" t="s">
        <v>1257</v>
      </c>
      <c r="H272" s="29" t="s">
        <v>1711</v>
      </c>
      <c r="I272" s="29" t="s">
        <v>1712</v>
      </c>
      <c r="J272" s="29" t="s">
        <v>1713</v>
      </c>
      <c r="K272" s="29" t="s">
        <v>639</v>
      </c>
      <c r="L272" s="29">
        <v>11309</v>
      </c>
    </row>
    <row r="273" spans="1:12" x14ac:dyDescent="0.2">
      <c r="A273" s="29">
        <v>160715</v>
      </c>
      <c r="B273" s="29" t="s">
        <v>153</v>
      </c>
      <c r="C273" s="29" t="s">
        <v>54</v>
      </c>
      <c r="D273" s="29" t="s">
        <v>648</v>
      </c>
      <c r="E273" s="29" t="s">
        <v>1256</v>
      </c>
      <c r="F273" s="31">
        <v>17766</v>
      </c>
      <c r="G273" s="29" t="s">
        <v>1257</v>
      </c>
      <c r="H273" s="29" t="s">
        <v>1714</v>
      </c>
      <c r="J273" s="29" t="s">
        <v>1715</v>
      </c>
      <c r="K273" s="29" t="s">
        <v>639</v>
      </c>
      <c r="L273" s="29">
        <v>11309</v>
      </c>
    </row>
    <row r="274" spans="1:12" x14ac:dyDescent="0.2">
      <c r="A274" s="29">
        <v>160094</v>
      </c>
      <c r="B274" s="29" t="s">
        <v>207</v>
      </c>
      <c r="D274" s="29" t="s">
        <v>647</v>
      </c>
      <c r="E274" s="29" t="s">
        <v>1256</v>
      </c>
      <c r="F274" s="31">
        <v>22869</v>
      </c>
      <c r="G274" s="29" t="s">
        <v>1257</v>
      </c>
      <c r="H274" s="29" t="s">
        <v>1716</v>
      </c>
      <c r="I274" s="29" t="s">
        <v>1717</v>
      </c>
      <c r="K274" s="29" t="s">
        <v>639</v>
      </c>
      <c r="L274" s="29">
        <v>11309</v>
      </c>
    </row>
    <row r="275" spans="1:12" x14ac:dyDescent="0.2">
      <c r="A275" s="29">
        <v>135208</v>
      </c>
      <c r="B275" s="29" t="s">
        <v>263</v>
      </c>
      <c r="D275" s="29" t="s">
        <v>646</v>
      </c>
      <c r="E275" s="29" t="s">
        <v>1256</v>
      </c>
      <c r="F275" s="31">
        <v>18842</v>
      </c>
      <c r="G275" s="29" t="s">
        <v>1257</v>
      </c>
      <c r="H275" s="29" t="s">
        <v>1718</v>
      </c>
      <c r="J275" s="29" t="s">
        <v>1719</v>
      </c>
      <c r="K275" s="29" t="s">
        <v>639</v>
      </c>
      <c r="L275" s="29">
        <v>11309</v>
      </c>
    </row>
    <row r="276" spans="1:12" x14ac:dyDescent="0.2">
      <c r="A276" s="29">
        <v>130890</v>
      </c>
      <c r="B276" s="29" t="s">
        <v>61</v>
      </c>
      <c r="D276" s="29" t="s">
        <v>942</v>
      </c>
      <c r="E276" s="29" t="s">
        <v>1256</v>
      </c>
      <c r="F276" s="31">
        <v>14945</v>
      </c>
      <c r="G276" s="29" t="s">
        <v>1257</v>
      </c>
      <c r="H276" s="29" t="s">
        <v>1720</v>
      </c>
      <c r="J276" s="29" t="s">
        <v>1721</v>
      </c>
      <c r="K276" s="29" t="s">
        <v>639</v>
      </c>
      <c r="L276" s="29">
        <v>11309</v>
      </c>
    </row>
    <row r="277" spans="1:12" x14ac:dyDescent="0.2">
      <c r="A277" s="29">
        <v>223825</v>
      </c>
      <c r="B277" s="29" t="s">
        <v>400</v>
      </c>
      <c r="D277" s="29" t="s">
        <v>735</v>
      </c>
      <c r="E277" s="29" t="s">
        <v>1256</v>
      </c>
      <c r="F277" s="31">
        <v>27565</v>
      </c>
      <c r="G277" s="29" t="s">
        <v>1257</v>
      </c>
      <c r="H277" s="29" t="s">
        <v>922</v>
      </c>
      <c r="J277" s="29" t="s">
        <v>923</v>
      </c>
      <c r="K277" s="29" t="s">
        <v>924</v>
      </c>
      <c r="L277" s="29">
        <v>11598</v>
      </c>
    </row>
    <row r="278" spans="1:12" x14ac:dyDescent="0.2">
      <c r="A278" s="29">
        <v>130958</v>
      </c>
      <c r="B278" s="29" t="s">
        <v>53</v>
      </c>
      <c r="D278" s="29" t="s">
        <v>928</v>
      </c>
      <c r="E278" s="29" t="s">
        <v>1256</v>
      </c>
      <c r="F278" s="31">
        <v>17847</v>
      </c>
      <c r="G278" s="29" t="s">
        <v>1257</v>
      </c>
      <c r="H278" s="29" t="s">
        <v>1722</v>
      </c>
      <c r="J278" s="29" t="s">
        <v>1723</v>
      </c>
      <c r="K278" s="29" t="s">
        <v>924</v>
      </c>
      <c r="L278" s="29">
        <v>11598</v>
      </c>
    </row>
    <row r="279" spans="1:12" x14ac:dyDescent="0.2">
      <c r="A279" s="29">
        <v>130895</v>
      </c>
      <c r="B279" s="29" t="s">
        <v>1189</v>
      </c>
      <c r="D279" s="29" t="s">
        <v>928</v>
      </c>
      <c r="E279" s="29" t="s">
        <v>1256</v>
      </c>
      <c r="F279" s="31">
        <v>14363</v>
      </c>
      <c r="G279" s="29" t="s">
        <v>1257</v>
      </c>
      <c r="H279" s="29" t="s">
        <v>1724</v>
      </c>
      <c r="I279" s="29" t="s">
        <v>1725</v>
      </c>
      <c r="J279" s="29" t="s">
        <v>1726</v>
      </c>
      <c r="K279" s="29" t="s">
        <v>924</v>
      </c>
      <c r="L279" s="29">
        <v>11598</v>
      </c>
    </row>
    <row r="280" spans="1:12" x14ac:dyDescent="0.2">
      <c r="A280" s="29">
        <v>263708</v>
      </c>
      <c r="B280" s="29" t="s">
        <v>736</v>
      </c>
      <c r="D280" s="29" t="s">
        <v>737</v>
      </c>
      <c r="E280" s="29" t="s">
        <v>1256</v>
      </c>
      <c r="F280" s="31">
        <v>22284</v>
      </c>
      <c r="G280" s="29" t="s">
        <v>1257</v>
      </c>
      <c r="H280" s="29" t="s">
        <v>1727</v>
      </c>
      <c r="J280" s="29" t="s">
        <v>725</v>
      </c>
      <c r="K280" s="29" t="s">
        <v>1728</v>
      </c>
      <c r="L280" s="29">
        <v>11601</v>
      </c>
    </row>
    <row r="281" spans="1:12" x14ac:dyDescent="0.2">
      <c r="A281" s="29">
        <v>223825</v>
      </c>
      <c r="B281" s="29" t="s">
        <v>400</v>
      </c>
      <c r="D281" s="29" t="s">
        <v>735</v>
      </c>
      <c r="E281" s="29" t="s">
        <v>1256</v>
      </c>
      <c r="F281" s="31">
        <v>27565</v>
      </c>
      <c r="G281" s="29" t="s">
        <v>1257</v>
      </c>
      <c r="H281" s="29" t="s">
        <v>922</v>
      </c>
      <c r="J281" s="29" t="s">
        <v>923</v>
      </c>
      <c r="K281" s="29" t="s">
        <v>1728</v>
      </c>
      <c r="L281" s="29">
        <v>11601</v>
      </c>
    </row>
    <row r="282" spans="1:12" x14ac:dyDescent="0.2">
      <c r="A282" s="29">
        <v>214828</v>
      </c>
      <c r="B282" s="29" t="s">
        <v>153</v>
      </c>
      <c r="C282" s="29" t="s">
        <v>166</v>
      </c>
      <c r="D282" s="29" t="s">
        <v>738</v>
      </c>
      <c r="E282" s="29" t="s">
        <v>1256</v>
      </c>
      <c r="F282" s="31">
        <v>21916</v>
      </c>
      <c r="G282" s="29" t="s">
        <v>1257</v>
      </c>
      <c r="K282" s="29" t="s">
        <v>1728</v>
      </c>
      <c r="L282" s="29">
        <v>11601</v>
      </c>
    </row>
    <row r="283" spans="1:12" x14ac:dyDescent="0.2">
      <c r="A283" s="29">
        <v>205742</v>
      </c>
      <c r="B283" s="29" t="s">
        <v>734</v>
      </c>
      <c r="D283" s="29" t="s">
        <v>246</v>
      </c>
      <c r="E283" s="29" t="s">
        <v>1256</v>
      </c>
      <c r="F283" s="31">
        <v>22461</v>
      </c>
      <c r="G283" s="29" t="s">
        <v>1257</v>
      </c>
      <c r="K283" s="29" t="s">
        <v>1728</v>
      </c>
      <c r="L283" s="29">
        <v>11601</v>
      </c>
    </row>
    <row r="284" spans="1:12" x14ac:dyDescent="0.2">
      <c r="A284" s="29">
        <v>130987</v>
      </c>
      <c r="B284" s="29" t="s">
        <v>722</v>
      </c>
      <c r="D284" s="29" t="s">
        <v>723</v>
      </c>
      <c r="E284" s="29" t="s">
        <v>1256</v>
      </c>
      <c r="F284" s="31">
        <v>22979</v>
      </c>
      <c r="G284" s="29" t="s">
        <v>1257</v>
      </c>
      <c r="H284" s="29" t="s">
        <v>724</v>
      </c>
      <c r="J284" s="29" t="s">
        <v>1729</v>
      </c>
      <c r="K284" s="29" t="s">
        <v>1728</v>
      </c>
      <c r="L284" s="29">
        <v>11601</v>
      </c>
    </row>
    <row r="285" spans="1:12" x14ac:dyDescent="0.2">
      <c r="A285" s="29">
        <v>130602</v>
      </c>
      <c r="B285" s="29" t="s">
        <v>733</v>
      </c>
      <c r="D285" s="29" t="s">
        <v>368</v>
      </c>
      <c r="E285" s="29" t="s">
        <v>1256</v>
      </c>
      <c r="F285" s="31">
        <v>28244</v>
      </c>
      <c r="G285" s="29" t="s">
        <v>1257</v>
      </c>
      <c r="H285" s="29" t="s">
        <v>1730</v>
      </c>
      <c r="J285" s="29" t="s">
        <v>1731</v>
      </c>
      <c r="K285" s="29" t="s">
        <v>1728</v>
      </c>
      <c r="L285" s="29">
        <v>11601</v>
      </c>
    </row>
    <row r="286" spans="1:12" x14ac:dyDescent="0.2">
      <c r="A286" s="29">
        <v>120086</v>
      </c>
      <c r="B286" s="29" t="s">
        <v>424</v>
      </c>
      <c r="C286" s="29" t="s">
        <v>166</v>
      </c>
      <c r="D286" s="29" t="s">
        <v>732</v>
      </c>
      <c r="E286" s="29" t="s">
        <v>1256</v>
      </c>
      <c r="F286" s="31">
        <v>23577</v>
      </c>
      <c r="G286" s="29" t="s">
        <v>1257</v>
      </c>
      <c r="H286" s="29" t="s">
        <v>1732</v>
      </c>
      <c r="J286" s="29" t="s">
        <v>1733</v>
      </c>
      <c r="K286" s="29" t="s">
        <v>1728</v>
      </c>
      <c r="L286" s="29">
        <v>11601</v>
      </c>
    </row>
    <row r="287" spans="1:12" x14ac:dyDescent="0.2">
      <c r="A287" s="29">
        <v>273322</v>
      </c>
      <c r="B287" s="29" t="s">
        <v>59</v>
      </c>
      <c r="C287" s="29" t="s">
        <v>150</v>
      </c>
      <c r="D287" s="29" t="s">
        <v>630</v>
      </c>
      <c r="E287" s="29" t="s">
        <v>1256</v>
      </c>
      <c r="F287" s="31">
        <v>19736</v>
      </c>
      <c r="G287" s="29" t="s">
        <v>1257</v>
      </c>
      <c r="H287" s="29" t="s">
        <v>1734</v>
      </c>
      <c r="I287" s="29" t="s">
        <v>1735</v>
      </c>
      <c r="J287" s="29" t="s">
        <v>1736</v>
      </c>
      <c r="K287" s="29" t="s">
        <v>1737</v>
      </c>
      <c r="L287" s="29">
        <v>11605</v>
      </c>
    </row>
    <row r="288" spans="1:12" x14ac:dyDescent="0.2">
      <c r="A288" s="29">
        <v>271408</v>
      </c>
      <c r="B288" s="29" t="s">
        <v>1045</v>
      </c>
      <c r="C288" s="29" t="s">
        <v>54</v>
      </c>
      <c r="D288" s="29" t="s">
        <v>1046</v>
      </c>
      <c r="E288" s="29" t="s">
        <v>1256</v>
      </c>
      <c r="F288" s="31">
        <v>23178</v>
      </c>
      <c r="G288" s="29" t="s">
        <v>1257</v>
      </c>
      <c r="H288" s="29" t="s">
        <v>1738</v>
      </c>
      <c r="I288" s="29" t="s">
        <v>1739</v>
      </c>
      <c r="J288" s="29" t="s">
        <v>1740</v>
      </c>
      <c r="K288" s="29" t="s">
        <v>1737</v>
      </c>
      <c r="L288" s="29">
        <v>11605</v>
      </c>
    </row>
    <row r="289" spans="1:12" x14ac:dyDescent="0.2">
      <c r="A289" s="29">
        <v>271385</v>
      </c>
      <c r="B289" s="29" t="s">
        <v>41</v>
      </c>
      <c r="C289" s="29" t="s">
        <v>150</v>
      </c>
      <c r="D289" s="29" t="s">
        <v>630</v>
      </c>
      <c r="E289" s="29" t="s">
        <v>1256</v>
      </c>
      <c r="F289" s="31">
        <v>30399</v>
      </c>
      <c r="G289" s="29" t="s">
        <v>1257</v>
      </c>
      <c r="H289" s="29" t="s">
        <v>1741</v>
      </c>
      <c r="J289" s="29" t="s">
        <v>1742</v>
      </c>
      <c r="K289" s="29" t="s">
        <v>1737</v>
      </c>
      <c r="L289" s="29">
        <v>11605</v>
      </c>
    </row>
    <row r="290" spans="1:12" x14ac:dyDescent="0.2">
      <c r="A290" s="29">
        <v>265960</v>
      </c>
      <c r="B290" s="29" t="s">
        <v>173</v>
      </c>
      <c r="D290" s="29" t="s">
        <v>156</v>
      </c>
      <c r="E290" s="29" t="s">
        <v>1256</v>
      </c>
      <c r="F290" s="31">
        <v>22412</v>
      </c>
      <c r="G290" s="29" t="s">
        <v>1257</v>
      </c>
      <c r="I290" s="29" t="s">
        <v>1743</v>
      </c>
      <c r="J290" s="29" t="s">
        <v>1044</v>
      </c>
      <c r="K290" s="29" t="s">
        <v>1737</v>
      </c>
      <c r="L290" s="29">
        <v>11605</v>
      </c>
    </row>
    <row r="291" spans="1:12" x14ac:dyDescent="0.2">
      <c r="A291" s="29">
        <v>229565</v>
      </c>
      <c r="B291" s="29" t="s">
        <v>87</v>
      </c>
      <c r="C291" s="29" t="s">
        <v>150</v>
      </c>
      <c r="D291" s="29" t="s">
        <v>630</v>
      </c>
      <c r="E291" s="29" t="s">
        <v>1256</v>
      </c>
      <c r="F291" s="31">
        <v>23606</v>
      </c>
      <c r="G291" s="29" t="s">
        <v>1257</v>
      </c>
      <c r="H291" s="29" t="s">
        <v>1744</v>
      </c>
      <c r="J291" s="29" t="s">
        <v>1745</v>
      </c>
      <c r="K291" s="29" t="s">
        <v>1737</v>
      </c>
      <c r="L291" s="29">
        <v>11605</v>
      </c>
    </row>
    <row r="292" spans="1:12" x14ac:dyDescent="0.2">
      <c r="A292" s="29">
        <v>210455</v>
      </c>
      <c r="B292" s="29" t="s">
        <v>153</v>
      </c>
      <c r="D292" s="29" t="s">
        <v>647</v>
      </c>
      <c r="E292" s="29" t="s">
        <v>1256</v>
      </c>
      <c r="F292" s="31">
        <v>19994</v>
      </c>
      <c r="G292" s="29" t="s">
        <v>1257</v>
      </c>
      <c r="H292" s="29" t="s">
        <v>1746</v>
      </c>
      <c r="I292" s="29" t="s">
        <v>1746</v>
      </c>
      <c r="J292" s="29" t="s">
        <v>1747</v>
      </c>
      <c r="K292" s="29" t="s">
        <v>1737</v>
      </c>
      <c r="L292" s="29">
        <v>11605</v>
      </c>
    </row>
    <row r="293" spans="1:12" x14ac:dyDescent="0.2">
      <c r="A293" s="29">
        <v>182479</v>
      </c>
      <c r="B293" s="29" t="s">
        <v>117</v>
      </c>
      <c r="C293" s="29" t="s">
        <v>54</v>
      </c>
      <c r="D293" s="29" t="s">
        <v>876</v>
      </c>
      <c r="E293" s="29" t="s">
        <v>1256</v>
      </c>
      <c r="F293" s="31">
        <v>16925</v>
      </c>
      <c r="G293" s="29" t="s">
        <v>1257</v>
      </c>
      <c r="H293" s="29" t="s">
        <v>1748</v>
      </c>
      <c r="J293" s="29" t="s">
        <v>1749</v>
      </c>
      <c r="K293" s="29" t="s">
        <v>1737</v>
      </c>
      <c r="L293" s="29">
        <v>11605</v>
      </c>
    </row>
    <row r="294" spans="1:12" x14ac:dyDescent="0.2">
      <c r="A294" s="29">
        <v>160092</v>
      </c>
      <c r="B294" s="29" t="s">
        <v>143</v>
      </c>
      <c r="D294" s="29" t="s">
        <v>569</v>
      </c>
      <c r="E294" s="29" t="s">
        <v>1256</v>
      </c>
      <c r="F294" s="31">
        <v>20483</v>
      </c>
      <c r="G294" s="29" t="s">
        <v>1257</v>
      </c>
      <c r="H294" s="29" t="s">
        <v>1750</v>
      </c>
      <c r="I294" s="29" t="s">
        <v>1751</v>
      </c>
      <c r="J294" s="29" t="s">
        <v>1752</v>
      </c>
      <c r="K294" s="29" t="s">
        <v>1737</v>
      </c>
      <c r="L294" s="29">
        <v>11605</v>
      </c>
    </row>
    <row r="295" spans="1:12" x14ac:dyDescent="0.2">
      <c r="A295" s="29">
        <v>151369</v>
      </c>
      <c r="B295" s="29" t="s">
        <v>153</v>
      </c>
      <c r="D295" s="29" t="s">
        <v>864</v>
      </c>
      <c r="E295" s="29" t="s">
        <v>1256</v>
      </c>
      <c r="F295" s="31">
        <v>22663</v>
      </c>
      <c r="G295" s="29" t="s">
        <v>1257</v>
      </c>
      <c r="H295" s="29" t="s">
        <v>865</v>
      </c>
      <c r="J295" s="29" t="s">
        <v>866</v>
      </c>
      <c r="K295" s="29" t="s">
        <v>1737</v>
      </c>
      <c r="L295" s="29">
        <v>11605</v>
      </c>
    </row>
    <row r="296" spans="1:12" x14ac:dyDescent="0.2">
      <c r="A296" s="29">
        <v>131689</v>
      </c>
      <c r="B296" s="29" t="s">
        <v>207</v>
      </c>
      <c r="D296" s="29" t="s">
        <v>875</v>
      </c>
      <c r="E296" s="29" t="s">
        <v>1256</v>
      </c>
      <c r="F296" s="31">
        <v>18573</v>
      </c>
      <c r="G296" s="29" t="s">
        <v>1257</v>
      </c>
      <c r="H296" s="29" t="s">
        <v>1753</v>
      </c>
      <c r="J296" s="29" t="s">
        <v>1754</v>
      </c>
      <c r="K296" s="29" t="s">
        <v>1737</v>
      </c>
      <c r="L296" s="29">
        <v>11605</v>
      </c>
    </row>
    <row r="297" spans="1:12" x14ac:dyDescent="0.2">
      <c r="A297" s="29">
        <v>123551</v>
      </c>
      <c r="B297" s="29" t="s">
        <v>873</v>
      </c>
      <c r="C297" s="29" t="s">
        <v>150</v>
      </c>
      <c r="D297" s="29" t="s">
        <v>874</v>
      </c>
      <c r="E297" s="29" t="s">
        <v>1256</v>
      </c>
      <c r="F297" s="31">
        <v>19127</v>
      </c>
      <c r="G297" s="29" t="s">
        <v>1257</v>
      </c>
      <c r="H297" s="29" t="s">
        <v>1755</v>
      </c>
      <c r="I297" s="29" t="s">
        <v>1756</v>
      </c>
      <c r="J297" s="29" t="s">
        <v>1757</v>
      </c>
      <c r="K297" s="29" t="s">
        <v>1737</v>
      </c>
      <c r="L297" s="29">
        <v>11605</v>
      </c>
    </row>
    <row r="298" spans="1:12" x14ac:dyDescent="0.2">
      <c r="A298" s="29">
        <v>265908</v>
      </c>
      <c r="B298" s="29" t="s">
        <v>910</v>
      </c>
      <c r="C298" s="29" t="s">
        <v>150</v>
      </c>
      <c r="D298" s="29" t="s">
        <v>911</v>
      </c>
      <c r="E298" s="29" t="s">
        <v>1256</v>
      </c>
      <c r="F298" s="31">
        <v>22665</v>
      </c>
      <c r="G298" s="29" t="s">
        <v>1257</v>
      </c>
      <c r="H298" s="29" t="s">
        <v>1758</v>
      </c>
      <c r="I298" s="29" t="s">
        <v>1759</v>
      </c>
      <c r="J298" s="29" t="s">
        <v>1760</v>
      </c>
      <c r="K298" s="29" t="s">
        <v>903</v>
      </c>
      <c r="L298" s="29">
        <v>11608</v>
      </c>
    </row>
    <row r="299" spans="1:12" x14ac:dyDescent="0.2">
      <c r="A299" s="29">
        <v>248046</v>
      </c>
      <c r="B299" s="29" t="s">
        <v>752</v>
      </c>
      <c r="D299" s="29" t="s">
        <v>291</v>
      </c>
      <c r="E299" s="29" t="s">
        <v>1256</v>
      </c>
      <c r="F299" s="31">
        <v>18281</v>
      </c>
      <c r="G299" s="29" t="s">
        <v>1257</v>
      </c>
      <c r="H299" s="29" t="s">
        <v>1761</v>
      </c>
      <c r="J299" s="29" t="s">
        <v>1762</v>
      </c>
      <c r="K299" s="29" t="s">
        <v>903</v>
      </c>
      <c r="L299" s="29">
        <v>11608</v>
      </c>
    </row>
    <row r="300" spans="1:12" x14ac:dyDescent="0.2">
      <c r="A300" s="29">
        <v>246503</v>
      </c>
      <c r="B300" s="29" t="s">
        <v>94</v>
      </c>
      <c r="D300" s="29" t="s">
        <v>1074</v>
      </c>
      <c r="E300" s="29" t="s">
        <v>1256</v>
      </c>
      <c r="F300" s="31">
        <v>23119</v>
      </c>
      <c r="G300" s="29" t="s">
        <v>1257</v>
      </c>
      <c r="H300" s="29" t="s">
        <v>1763</v>
      </c>
      <c r="J300" s="29" t="s">
        <v>1764</v>
      </c>
      <c r="K300" s="29" t="s">
        <v>903</v>
      </c>
      <c r="L300" s="29">
        <v>11608</v>
      </c>
    </row>
    <row r="301" spans="1:12" x14ac:dyDescent="0.2">
      <c r="A301" s="29">
        <v>239876</v>
      </c>
      <c r="B301" s="29" t="s">
        <v>894</v>
      </c>
      <c r="D301" s="29" t="s">
        <v>1076</v>
      </c>
      <c r="E301" s="29" t="s">
        <v>1256</v>
      </c>
      <c r="F301" s="31">
        <v>19138</v>
      </c>
      <c r="G301" s="29" t="s">
        <v>1257</v>
      </c>
      <c r="H301" s="29" t="s">
        <v>1765</v>
      </c>
      <c r="J301" s="29" t="s">
        <v>1766</v>
      </c>
      <c r="K301" s="29" t="s">
        <v>903</v>
      </c>
      <c r="L301" s="29">
        <v>11608</v>
      </c>
    </row>
    <row r="302" spans="1:12" x14ac:dyDescent="0.2">
      <c r="A302" s="29">
        <v>229694</v>
      </c>
      <c r="B302" s="29" t="s">
        <v>356</v>
      </c>
      <c r="D302" s="29" t="s">
        <v>289</v>
      </c>
      <c r="E302" s="29" t="s">
        <v>1256</v>
      </c>
      <c r="F302" s="31">
        <v>26511</v>
      </c>
      <c r="G302" s="29" t="s">
        <v>1257</v>
      </c>
      <c r="H302" s="29" t="s">
        <v>1767</v>
      </c>
      <c r="J302" s="29" t="s">
        <v>1768</v>
      </c>
      <c r="K302" s="29" t="s">
        <v>903</v>
      </c>
      <c r="L302" s="29">
        <v>11608</v>
      </c>
    </row>
    <row r="303" spans="1:12" x14ac:dyDescent="0.2">
      <c r="A303" s="29">
        <v>223709</v>
      </c>
      <c r="B303" s="29" t="s">
        <v>120</v>
      </c>
      <c r="D303" s="29" t="s">
        <v>951</v>
      </c>
      <c r="E303" s="29" t="s">
        <v>1256</v>
      </c>
      <c r="F303" s="31">
        <v>20643</v>
      </c>
      <c r="G303" s="29" t="s">
        <v>1257</v>
      </c>
      <c r="H303" s="29" t="s">
        <v>1769</v>
      </c>
      <c r="J303" s="29" t="s">
        <v>1770</v>
      </c>
      <c r="K303" s="29" t="s">
        <v>903</v>
      </c>
      <c r="L303" s="29">
        <v>11608</v>
      </c>
    </row>
    <row r="304" spans="1:12" x14ac:dyDescent="0.2">
      <c r="A304" s="29">
        <v>217616</v>
      </c>
      <c r="B304" s="29" t="s">
        <v>486</v>
      </c>
      <c r="C304" s="29" t="s">
        <v>54</v>
      </c>
      <c r="D304" s="29" t="s">
        <v>1077</v>
      </c>
      <c r="E304" s="29" t="s">
        <v>1256</v>
      </c>
      <c r="F304" s="31">
        <v>15597</v>
      </c>
      <c r="G304" s="29" t="s">
        <v>1257</v>
      </c>
      <c r="H304" s="29" t="s">
        <v>1771</v>
      </c>
      <c r="K304" s="29" t="s">
        <v>903</v>
      </c>
      <c r="L304" s="29">
        <v>11608</v>
      </c>
    </row>
    <row r="305" spans="1:12" x14ac:dyDescent="0.2">
      <c r="A305" s="29">
        <v>214174</v>
      </c>
      <c r="B305" s="29" t="s">
        <v>75</v>
      </c>
      <c r="D305" s="29" t="s">
        <v>900</v>
      </c>
      <c r="E305" s="29" t="s">
        <v>1256</v>
      </c>
      <c r="F305" s="31">
        <v>29140</v>
      </c>
      <c r="G305" s="29" t="s">
        <v>1257</v>
      </c>
      <c r="H305" s="29" t="s">
        <v>901</v>
      </c>
      <c r="J305" s="29" t="s">
        <v>902</v>
      </c>
      <c r="K305" s="29" t="s">
        <v>903</v>
      </c>
      <c r="L305" s="29">
        <v>11608</v>
      </c>
    </row>
    <row r="306" spans="1:12" x14ac:dyDescent="0.2">
      <c r="A306" s="29">
        <v>212904</v>
      </c>
      <c r="B306" s="29" t="s">
        <v>278</v>
      </c>
      <c r="D306" s="29" t="s">
        <v>950</v>
      </c>
      <c r="E306" s="29" t="s">
        <v>1256</v>
      </c>
      <c r="F306" s="31">
        <v>21440</v>
      </c>
      <c r="G306" s="29" t="s">
        <v>1257</v>
      </c>
      <c r="H306" s="29" t="s">
        <v>1772</v>
      </c>
      <c r="J306" s="29" t="s">
        <v>1773</v>
      </c>
      <c r="K306" s="29" t="s">
        <v>903</v>
      </c>
      <c r="L306" s="29">
        <v>11608</v>
      </c>
    </row>
    <row r="307" spans="1:12" x14ac:dyDescent="0.2">
      <c r="A307" s="29">
        <v>209507</v>
      </c>
      <c r="B307" s="29" t="s">
        <v>153</v>
      </c>
      <c r="C307" s="29" t="s">
        <v>150</v>
      </c>
      <c r="D307" s="29" t="s">
        <v>738</v>
      </c>
      <c r="E307" s="29" t="s">
        <v>1256</v>
      </c>
      <c r="F307" s="31">
        <v>17094</v>
      </c>
      <c r="G307" s="29" t="s">
        <v>1257</v>
      </c>
      <c r="H307" s="29" t="s">
        <v>1774</v>
      </c>
      <c r="J307" s="29" t="s">
        <v>1775</v>
      </c>
      <c r="K307" s="29" t="s">
        <v>903</v>
      </c>
      <c r="L307" s="29">
        <v>11608</v>
      </c>
    </row>
    <row r="308" spans="1:12" x14ac:dyDescent="0.2">
      <c r="A308" s="29">
        <v>207179</v>
      </c>
      <c r="B308" s="29" t="s">
        <v>286</v>
      </c>
      <c r="D308" s="29" t="s">
        <v>682</v>
      </c>
      <c r="E308" s="29" t="s">
        <v>1256</v>
      </c>
      <c r="F308" s="31">
        <v>20556</v>
      </c>
      <c r="G308" s="29" t="s">
        <v>1257</v>
      </c>
      <c r="H308" s="29" t="s">
        <v>1776</v>
      </c>
      <c r="J308" s="29" t="s">
        <v>1777</v>
      </c>
      <c r="K308" s="29" t="s">
        <v>903</v>
      </c>
      <c r="L308" s="29">
        <v>11608</v>
      </c>
    </row>
    <row r="309" spans="1:12" x14ac:dyDescent="0.2">
      <c r="A309" s="29">
        <v>206114</v>
      </c>
      <c r="B309" s="29" t="s">
        <v>1078</v>
      </c>
      <c r="D309" s="29" t="s">
        <v>783</v>
      </c>
      <c r="E309" s="29" t="s">
        <v>1278</v>
      </c>
      <c r="F309" s="31">
        <v>20693</v>
      </c>
      <c r="G309" s="29" t="s">
        <v>1257</v>
      </c>
      <c r="H309" s="29" t="s">
        <v>784</v>
      </c>
      <c r="I309" s="29" t="s">
        <v>1778</v>
      </c>
      <c r="J309" s="29" t="s">
        <v>785</v>
      </c>
      <c r="K309" s="29" t="s">
        <v>903</v>
      </c>
      <c r="L309" s="29">
        <v>11608</v>
      </c>
    </row>
    <row r="310" spans="1:12" x14ac:dyDescent="0.2">
      <c r="A310" s="29">
        <v>203178</v>
      </c>
      <c r="B310" s="29" t="s">
        <v>73</v>
      </c>
      <c r="D310" s="29" t="s">
        <v>783</v>
      </c>
      <c r="E310" s="29" t="s">
        <v>1256</v>
      </c>
      <c r="F310" s="31">
        <v>19098</v>
      </c>
      <c r="G310" s="29" t="s">
        <v>1257</v>
      </c>
      <c r="H310" s="29" t="s">
        <v>784</v>
      </c>
      <c r="J310" s="29" t="s">
        <v>785</v>
      </c>
      <c r="K310" s="29" t="s">
        <v>903</v>
      </c>
      <c r="L310" s="29">
        <v>11608</v>
      </c>
    </row>
    <row r="311" spans="1:12" x14ac:dyDescent="0.2">
      <c r="A311" s="29">
        <v>202707</v>
      </c>
      <c r="B311" s="29" t="s">
        <v>426</v>
      </c>
      <c r="D311" s="29" t="s">
        <v>952</v>
      </c>
      <c r="E311" s="29" t="s">
        <v>1256</v>
      </c>
      <c r="F311" s="31">
        <v>19978</v>
      </c>
      <c r="G311" s="29" t="s">
        <v>1257</v>
      </c>
      <c r="H311" s="29" t="s">
        <v>954</v>
      </c>
      <c r="J311" s="29" t="s">
        <v>955</v>
      </c>
      <c r="K311" s="29" t="s">
        <v>903</v>
      </c>
      <c r="L311" s="29">
        <v>11608</v>
      </c>
    </row>
    <row r="312" spans="1:12" x14ac:dyDescent="0.2">
      <c r="A312" s="29">
        <v>172302</v>
      </c>
      <c r="B312" s="29" t="s">
        <v>345</v>
      </c>
      <c r="C312" s="29" t="s">
        <v>54</v>
      </c>
      <c r="D312" s="29" t="s">
        <v>962</v>
      </c>
      <c r="E312" s="29" t="s">
        <v>1256</v>
      </c>
      <c r="F312" s="31">
        <v>23532</v>
      </c>
      <c r="G312" s="29" t="s">
        <v>1257</v>
      </c>
      <c r="H312" s="29" t="s">
        <v>1779</v>
      </c>
      <c r="I312" s="29" t="s">
        <v>1780</v>
      </c>
      <c r="J312" s="29" t="s">
        <v>1781</v>
      </c>
      <c r="K312" s="29" t="s">
        <v>903</v>
      </c>
      <c r="L312" s="29">
        <v>11608</v>
      </c>
    </row>
    <row r="313" spans="1:12" x14ac:dyDescent="0.2">
      <c r="A313" s="29">
        <v>160004</v>
      </c>
      <c r="B313" s="29" t="s">
        <v>1545</v>
      </c>
      <c r="D313" s="29" t="s">
        <v>95</v>
      </c>
      <c r="E313" s="29" t="s">
        <v>1256</v>
      </c>
      <c r="F313" s="31">
        <v>18857</v>
      </c>
      <c r="G313" s="29" t="s">
        <v>1257</v>
      </c>
      <c r="H313" s="29" t="s">
        <v>1782</v>
      </c>
      <c r="I313" s="29" t="s">
        <v>1783</v>
      </c>
      <c r="J313" s="29" t="s">
        <v>1784</v>
      </c>
      <c r="K313" s="29" t="s">
        <v>903</v>
      </c>
      <c r="L313" s="29">
        <v>11608</v>
      </c>
    </row>
    <row r="314" spans="1:12" x14ac:dyDescent="0.2">
      <c r="A314" s="29">
        <v>153210</v>
      </c>
      <c r="B314" s="29" t="s">
        <v>912</v>
      </c>
      <c r="D314" s="29" t="s">
        <v>913</v>
      </c>
      <c r="E314" s="29" t="s">
        <v>1256</v>
      </c>
      <c r="F314" s="31">
        <v>18938</v>
      </c>
      <c r="G314" s="29" t="s">
        <v>1257</v>
      </c>
      <c r="H314" s="29" t="s">
        <v>948</v>
      </c>
      <c r="I314" s="29" t="s">
        <v>1785</v>
      </c>
      <c r="J314" s="29" t="s">
        <v>949</v>
      </c>
      <c r="K314" s="29" t="s">
        <v>903</v>
      </c>
      <c r="L314" s="29">
        <v>11608</v>
      </c>
    </row>
    <row r="315" spans="1:12" x14ac:dyDescent="0.2">
      <c r="A315" s="29">
        <v>135038</v>
      </c>
      <c r="B315" s="29" t="s">
        <v>315</v>
      </c>
      <c r="D315" s="29" t="s">
        <v>569</v>
      </c>
      <c r="E315" s="29" t="s">
        <v>1256</v>
      </c>
      <c r="F315" s="31">
        <v>21449</v>
      </c>
      <c r="G315" s="29" t="s">
        <v>1257</v>
      </c>
      <c r="H315" s="29" t="s">
        <v>1786</v>
      </c>
      <c r="J315" s="29" t="s">
        <v>1787</v>
      </c>
      <c r="K315" s="29" t="s">
        <v>903</v>
      </c>
      <c r="L315" s="29">
        <v>11608</v>
      </c>
    </row>
    <row r="316" spans="1:12" x14ac:dyDescent="0.2">
      <c r="A316" s="29">
        <v>134815</v>
      </c>
      <c r="B316" s="29" t="s">
        <v>908</v>
      </c>
      <c r="C316" s="29" t="s">
        <v>54</v>
      </c>
      <c r="D316" s="29" t="s">
        <v>909</v>
      </c>
      <c r="E316" s="29" t="s">
        <v>1256</v>
      </c>
      <c r="F316" s="31">
        <v>21890</v>
      </c>
      <c r="G316" s="29" t="s">
        <v>1257</v>
      </c>
      <c r="H316" s="29" t="s">
        <v>1788</v>
      </c>
      <c r="I316" s="29" t="s">
        <v>1789</v>
      </c>
      <c r="J316" s="29" t="s">
        <v>1790</v>
      </c>
      <c r="K316" s="29" t="s">
        <v>903</v>
      </c>
      <c r="L316" s="29">
        <v>11608</v>
      </c>
    </row>
    <row r="317" spans="1:12" x14ac:dyDescent="0.2">
      <c r="A317" s="29">
        <v>131064</v>
      </c>
      <c r="B317" s="29" t="s">
        <v>207</v>
      </c>
      <c r="D317" s="29" t="s">
        <v>682</v>
      </c>
      <c r="E317" s="29" t="s">
        <v>1256</v>
      </c>
      <c r="F317" s="31">
        <v>19531</v>
      </c>
      <c r="G317" s="29" t="s">
        <v>1257</v>
      </c>
      <c r="H317" s="29" t="s">
        <v>960</v>
      </c>
      <c r="I317" s="29" t="s">
        <v>1791</v>
      </c>
      <c r="J317" s="29" t="s">
        <v>961</v>
      </c>
      <c r="K317" s="29" t="s">
        <v>903</v>
      </c>
      <c r="L317" s="29">
        <v>11608</v>
      </c>
    </row>
    <row r="318" spans="1:12" x14ac:dyDescent="0.2">
      <c r="A318" s="29">
        <v>131030</v>
      </c>
      <c r="B318" s="29" t="s">
        <v>173</v>
      </c>
      <c r="D318" s="29" t="s">
        <v>647</v>
      </c>
      <c r="E318" s="29" t="s">
        <v>1256</v>
      </c>
      <c r="F318" s="31">
        <v>18871</v>
      </c>
      <c r="G318" s="29" t="s">
        <v>1257</v>
      </c>
      <c r="H318" s="29" t="s">
        <v>1792</v>
      </c>
      <c r="I318" s="29" t="s">
        <v>1793</v>
      </c>
      <c r="J318" s="29" t="s">
        <v>1794</v>
      </c>
      <c r="K318" s="29" t="s">
        <v>903</v>
      </c>
      <c r="L318" s="29">
        <v>11608</v>
      </c>
    </row>
    <row r="319" spans="1:12" x14ac:dyDescent="0.2">
      <c r="A319" s="29">
        <v>130963</v>
      </c>
      <c r="B319" s="29" t="s">
        <v>956</v>
      </c>
      <c r="C319" s="29" t="s">
        <v>54</v>
      </c>
      <c r="D319" s="29" t="s">
        <v>957</v>
      </c>
      <c r="E319" s="29" t="s">
        <v>1256</v>
      </c>
      <c r="F319" s="31">
        <v>17999</v>
      </c>
      <c r="G319" s="29" t="s">
        <v>1257</v>
      </c>
      <c r="H319" s="29" t="s">
        <v>1072</v>
      </c>
      <c r="J319" s="29" t="s">
        <v>1795</v>
      </c>
      <c r="K319" s="29" t="s">
        <v>903</v>
      </c>
      <c r="L319" s="29">
        <v>11608</v>
      </c>
    </row>
    <row r="320" spans="1:12" x14ac:dyDescent="0.2">
      <c r="A320" s="29">
        <v>121531</v>
      </c>
      <c r="B320" s="29" t="s">
        <v>507</v>
      </c>
      <c r="D320" s="29" t="s">
        <v>958</v>
      </c>
      <c r="E320" s="29" t="s">
        <v>1256</v>
      </c>
      <c r="F320" s="31">
        <v>15957</v>
      </c>
      <c r="G320" s="29" t="s">
        <v>1257</v>
      </c>
      <c r="H320" s="29" t="s">
        <v>1796</v>
      </c>
      <c r="J320" s="29" t="s">
        <v>1797</v>
      </c>
      <c r="K320" s="29" t="s">
        <v>903</v>
      </c>
      <c r="L320" s="29">
        <v>11608</v>
      </c>
    </row>
    <row r="321" spans="1:12" x14ac:dyDescent="0.2">
      <c r="A321" s="29">
        <v>107919</v>
      </c>
      <c r="B321" s="29" t="s">
        <v>245</v>
      </c>
      <c r="C321" s="29" t="s">
        <v>66</v>
      </c>
      <c r="D321" s="29" t="s">
        <v>1075</v>
      </c>
      <c r="E321" s="29" t="s">
        <v>1256</v>
      </c>
      <c r="F321" s="31">
        <v>14948</v>
      </c>
      <c r="G321" s="29" t="s">
        <v>1257</v>
      </c>
      <c r="H321" s="29" t="s">
        <v>1798</v>
      </c>
      <c r="J321" s="29" t="s">
        <v>1799</v>
      </c>
      <c r="K321" s="29" t="s">
        <v>903</v>
      </c>
      <c r="L321" s="29">
        <v>11608</v>
      </c>
    </row>
    <row r="322" spans="1:12" x14ac:dyDescent="0.2">
      <c r="A322" s="29">
        <v>107644</v>
      </c>
      <c r="B322" s="29" t="s">
        <v>1800</v>
      </c>
      <c r="C322" s="29" t="s">
        <v>137</v>
      </c>
      <c r="D322" s="29" t="s">
        <v>167</v>
      </c>
      <c r="E322" s="29" t="s">
        <v>1256</v>
      </c>
      <c r="F322" s="31">
        <v>24432</v>
      </c>
      <c r="G322" s="29" t="s">
        <v>1257</v>
      </c>
      <c r="H322" s="29" t="s">
        <v>1801</v>
      </c>
      <c r="I322" s="29" t="s">
        <v>1802</v>
      </c>
      <c r="J322" s="29" t="s">
        <v>1803</v>
      </c>
      <c r="K322" s="29" t="s">
        <v>903</v>
      </c>
      <c r="L322" s="29">
        <v>11608</v>
      </c>
    </row>
    <row r="323" spans="1:12" x14ac:dyDescent="0.2">
      <c r="A323" s="29">
        <v>100953</v>
      </c>
      <c r="B323" s="29" t="s">
        <v>1804</v>
      </c>
      <c r="D323" s="29" t="s">
        <v>1805</v>
      </c>
      <c r="E323" s="29" t="s">
        <v>1256</v>
      </c>
      <c r="F323" s="31">
        <v>25166</v>
      </c>
      <c r="G323" s="29" t="s">
        <v>1257</v>
      </c>
      <c r="H323" s="29" t="s">
        <v>1806</v>
      </c>
      <c r="J323" s="29" t="s">
        <v>1807</v>
      </c>
      <c r="K323" s="29" t="s">
        <v>903</v>
      </c>
      <c r="L323" s="29">
        <v>11608</v>
      </c>
    </row>
    <row r="324" spans="1:12" x14ac:dyDescent="0.2">
      <c r="A324" s="29">
        <v>170708</v>
      </c>
      <c r="B324" s="29" t="s">
        <v>358</v>
      </c>
      <c r="D324" s="29" t="s">
        <v>211</v>
      </c>
      <c r="E324" s="29" t="s">
        <v>1256</v>
      </c>
      <c r="F324" s="31">
        <v>25904</v>
      </c>
      <c r="G324" s="29" t="s">
        <v>1257</v>
      </c>
      <c r="H324" s="29" t="s">
        <v>359</v>
      </c>
      <c r="J324" s="29" t="s">
        <v>1808</v>
      </c>
      <c r="K324" s="29" t="s">
        <v>361</v>
      </c>
      <c r="L324" s="29">
        <v>12556</v>
      </c>
    </row>
    <row r="325" spans="1:12" x14ac:dyDescent="0.2">
      <c r="A325" s="29">
        <v>165869</v>
      </c>
      <c r="B325" s="29" t="s">
        <v>665</v>
      </c>
      <c r="D325" s="29" t="s">
        <v>246</v>
      </c>
      <c r="E325" s="29" t="s">
        <v>1256</v>
      </c>
      <c r="F325" s="31">
        <v>26294</v>
      </c>
      <c r="G325" s="29" t="s">
        <v>1257</v>
      </c>
      <c r="H325" s="29" t="s">
        <v>668</v>
      </c>
      <c r="J325" s="29" t="s">
        <v>669</v>
      </c>
      <c r="K325" s="29" t="s">
        <v>361</v>
      </c>
      <c r="L325" s="29">
        <v>12556</v>
      </c>
    </row>
    <row r="326" spans="1:12" x14ac:dyDescent="0.2">
      <c r="A326" s="29">
        <v>152417</v>
      </c>
      <c r="B326" s="29" t="s">
        <v>369</v>
      </c>
      <c r="D326" s="29" t="s">
        <v>370</v>
      </c>
      <c r="E326" s="29" t="s">
        <v>1256</v>
      </c>
      <c r="F326" s="31">
        <v>20469</v>
      </c>
      <c r="G326" s="29" t="s">
        <v>1257</v>
      </c>
      <c r="H326" s="29" t="s">
        <v>1809</v>
      </c>
      <c r="J326" s="29" t="s">
        <v>1810</v>
      </c>
      <c r="K326" s="29" t="s">
        <v>361</v>
      </c>
      <c r="L326" s="29">
        <v>12556</v>
      </c>
    </row>
    <row r="327" spans="1:12" x14ac:dyDescent="0.2">
      <c r="A327" s="29">
        <v>151645</v>
      </c>
      <c r="B327" s="29" t="s">
        <v>153</v>
      </c>
      <c r="D327" s="29" t="s">
        <v>368</v>
      </c>
      <c r="E327" s="29" t="s">
        <v>1256</v>
      </c>
      <c r="F327" s="31">
        <v>22295</v>
      </c>
      <c r="G327" s="29" t="s">
        <v>1257</v>
      </c>
      <c r="H327" s="29" t="s">
        <v>1611</v>
      </c>
      <c r="K327" s="29" t="s">
        <v>361</v>
      </c>
      <c r="L327" s="29">
        <v>12556</v>
      </c>
    </row>
    <row r="328" spans="1:12" x14ac:dyDescent="0.2">
      <c r="A328" s="29">
        <v>133391</v>
      </c>
      <c r="B328" s="29" t="s">
        <v>366</v>
      </c>
      <c r="D328" s="29" t="s">
        <v>367</v>
      </c>
      <c r="E328" s="29" t="s">
        <v>1256</v>
      </c>
      <c r="F328" s="31">
        <v>26953</v>
      </c>
      <c r="G328" s="29" t="s">
        <v>1257</v>
      </c>
      <c r="H328" s="29" t="s">
        <v>504</v>
      </c>
      <c r="I328" s="29" t="s">
        <v>1613</v>
      </c>
      <c r="J328" s="29" t="s">
        <v>1614</v>
      </c>
      <c r="K328" s="29" t="s">
        <v>361</v>
      </c>
      <c r="L328" s="29">
        <v>12556</v>
      </c>
    </row>
    <row r="329" spans="1:12" x14ac:dyDescent="0.2">
      <c r="A329" s="29">
        <v>104891</v>
      </c>
      <c r="B329" s="29" t="s">
        <v>1190</v>
      </c>
      <c r="D329" s="29" t="s">
        <v>246</v>
      </c>
      <c r="E329" s="29" t="s">
        <v>1256</v>
      </c>
      <c r="F329" s="31">
        <v>25441</v>
      </c>
      <c r="G329" s="29" t="s">
        <v>1257</v>
      </c>
      <c r="H329" s="29" t="s">
        <v>1811</v>
      </c>
      <c r="I329" s="29" t="s">
        <v>1812</v>
      </c>
      <c r="J329" s="29" t="s">
        <v>1813</v>
      </c>
      <c r="K329" s="29" t="s">
        <v>361</v>
      </c>
      <c r="L329" s="29">
        <v>12556</v>
      </c>
    </row>
    <row r="330" spans="1:12" x14ac:dyDescent="0.2">
      <c r="A330" s="29">
        <v>106340</v>
      </c>
      <c r="B330" s="29" t="s">
        <v>486</v>
      </c>
      <c r="D330" s="29" t="s">
        <v>487</v>
      </c>
      <c r="E330" s="29" t="s">
        <v>1256</v>
      </c>
      <c r="F330" s="31">
        <v>22054</v>
      </c>
      <c r="G330" s="29" t="s">
        <v>1257</v>
      </c>
      <c r="H330" s="29" t="s">
        <v>482</v>
      </c>
      <c r="J330" s="29" t="s">
        <v>1497</v>
      </c>
      <c r="K330" s="29" t="s">
        <v>1814</v>
      </c>
      <c r="L330" s="29">
        <v>12605</v>
      </c>
    </row>
    <row r="331" spans="1:12" x14ac:dyDescent="0.2">
      <c r="A331" s="29">
        <v>106330</v>
      </c>
      <c r="B331" s="29" t="s">
        <v>484</v>
      </c>
      <c r="D331" s="29" t="s">
        <v>485</v>
      </c>
      <c r="E331" s="29" t="s">
        <v>1256</v>
      </c>
      <c r="F331" s="31">
        <v>16177</v>
      </c>
      <c r="G331" s="29" t="s">
        <v>1257</v>
      </c>
      <c r="H331" s="29" t="s">
        <v>1498</v>
      </c>
      <c r="I331" s="29" t="s">
        <v>1499</v>
      </c>
      <c r="J331" s="29" t="s">
        <v>1500</v>
      </c>
      <c r="K331" s="29" t="s">
        <v>1814</v>
      </c>
      <c r="L331" s="29">
        <v>12605</v>
      </c>
    </row>
    <row r="332" spans="1:12" x14ac:dyDescent="0.2">
      <c r="A332" s="29">
        <v>277603</v>
      </c>
      <c r="B332" s="29" t="s">
        <v>73</v>
      </c>
      <c r="C332" s="29" t="s">
        <v>137</v>
      </c>
      <c r="D332" s="29" t="s">
        <v>570</v>
      </c>
      <c r="E332" s="29" t="s">
        <v>1256</v>
      </c>
      <c r="F332" s="31">
        <v>25526</v>
      </c>
      <c r="G332" s="29" t="s">
        <v>1257</v>
      </c>
      <c r="H332" s="29" t="s">
        <v>1815</v>
      </c>
      <c r="J332" s="29" t="s">
        <v>1816</v>
      </c>
      <c r="K332" s="29" t="s">
        <v>554</v>
      </c>
      <c r="L332" s="29">
        <v>13462</v>
      </c>
    </row>
    <row r="333" spans="1:12" x14ac:dyDescent="0.2">
      <c r="A333" s="29">
        <v>264041</v>
      </c>
      <c r="B333" s="29" t="s">
        <v>567</v>
      </c>
      <c r="C333" s="29" t="s">
        <v>166</v>
      </c>
      <c r="D333" s="29" t="s">
        <v>568</v>
      </c>
      <c r="E333" s="29" t="s">
        <v>1256</v>
      </c>
      <c r="F333" s="31">
        <v>29201</v>
      </c>
      <c r="G333" s="29" t="s">
        <v>1257</v>
      </c>
      <c r="H333" s="29" t="s">
        <v>1817</v>
      </c>
      <c r="J333" s="29" t="s">
        <v>1818</v>
      </c>
      <c r="K333" s="29" t="s">
        <v>554</v>
      </c>
      <c r="L333" s="29">
        <v>13462</v>
      </c>
    </row>
    <row r="334" spans="1:12" x14ac:dyDescent="0.2">
      <c r="A334" s="29">
        <v>219938</v>
      </c>
      <c r="B334" s="29" t="s">
        <v>132</v>
      </c>
      <c r="D334" s="29" t="s">
        <v>569</v>
      </c>
      <c r="E334" s="29" t="s">
        <v>1256</v>
      </c>
      <c r="F334" s="31">
        <v>14914</v>
      </c>
      <c r="G334" s="29" t="s">
        <v>1257</v>
      </c>
      <c r="H334" s="29" t="s">
        <v>1819</v>
      </c>
      <c r="I334" s="29">
        <v>246770242</v>
      </c>
      <c r="K334" s="29" t="s">
        <v>554</v>
      </c>
      <c r="L334" s="29">
        <v>13462</v>
      </c>
    </row>
    <row r="335" spans="1:12" x14ac:dyDescent="0.2">
      <c r="A335" s="29">
        <v>210008</v>
      </c>
      <c r="B335" s="29" t="s">
        <v>61</v>
      </c>
      <c r="C335" s="29" t="s">
        <v>54</v>
      </c>
      <c r="D335" s="29" t="s">
        <v>562</v>
      </c>
      <c r="E335" s="29" t="s">
        <v>1256</v>
      </c>
      <c r="F335" s="31">
        <v>25133</v>
      </c>
      <c r="G335" s="29" t="s">
        <v>1257</v>
      </c>
      <c r="H335" s="29" t="s">
        <v>564</v>
      </c>
      <c r="I335" s="29" t="s">
        <v>1820</v>
      </c>
      <c r="J335" s="29" t="s">
        <v>1821</v>
      </c>
      <c r="K335" s="29" t="s">
        <v>554</v>
      </c>
      <c r="L335" s="29">
        <v>13462</v>
      </c>
    </row>
    <row r="336" spans="1:12" x14ac:dyDescent="0.2">
      <c r="A336" s="29">
        <v>183387</v>
      </c>
      <c r="B336" s="29" t="s">
        <v>132</v>
      </c>
      <c r="D336" s="29" t="s">
        <v>566</v>
      </c>
      <c r="E336" s="29" t="s">
        <v>1256</v>
      </c>
      <c r="F336" s="31">
        <v>20404</v>
      </c>
      <c r="G336" s="29" t="s">
        <v>1257</v>
      </c>
      <c r="H336" s="29" t="s">
        <v>1822</v>
      </c>
      <c r="J336" s="29" t="s">
        <v>1823</v>
      </c>
      <c r="K336" s="29" t="s">
        <v>554</v>
      </c>
      <c r="L336" s="29">
        <v>13462</v>
      </c>
    </row>
    <row r="337" spans="1:12" x14ac:dyDescent="0.2">
      <c r="A337" s="29">
        <v>183386</v>
      </c>
      <c r="B337" s="29" t="s">
        <v>64</v>
      </c>
      <c r="C337" s="29" t="s">
        <v>66</v>
      </c>
      <c r="D337" s="29" t="s">
        <v>560</v>
      </c>
      <c r="E337" s="29" t="s">
        <v>1256</v>
      </c>
      <c r="F337" s="31">
        <v>16480</v>
      </c>
      <c r="G337" s="29" t="s">
        <v>1257</v>
      </c>
      <c r="H337" s="29" t="s">
        <v>1824</v>
      </c>
      <c r="I337" s="29" t="s">
        <v>1825</v>
      </c>
      <c r="J337" s="29" t="s">
        <v>1826</v>
      </c>
      <c r="K337" s="29" t="s">
        <v>554</v>
      </c>
      <c r="L337" s="29">
        <v>13462</v>
      </c>
    </row>
    <row r="338" spans="1:12" x14ac:dyDescent="0.2">
      <c r="A338" s="29">
        <v>177628</v>
      </c>
      <c r="B338" s="29" t="s">
        <v>1190</v>
      </c>
      <c r="D338" s="29" t="s">
        <v>561</v>
      </c>
      <c r="E338" s="29" t="s">
        <v>1256</v>
      </c>
      <c r="F338" s="31">
        <v>23330</v>
      </c>
      <c r="G338" s="29" t="s">
        <v>1257</v>
      </c>
      <c r="H338" s="29" t="s">
        <v>1827</v>
      </c>
      <c r="I338" s="29" t="s">
        <v>1828</v>
      </c>
      <c r="J338" s="29" t="s">
        <v>1829</v>
      </c>
      <c r="K338" s="29" t="s">
        <v>554</v>
      </c>
      <c r="L338" s="29">
        <v>13462</v>
      </c>
    </row>
    <row r="339" spans="1:12" x14ac:dyDescent="0.2">
      <c r="A339" s="29">
        <v>153493</v>
      </c>
      <c r="B339" s="29" t="s">
        <v>59</v>
      </c>
      <c r="D339" s="29" t="s">
        <v>456</v>
      </c>
      <c r="E339" s="29" t="s">
        <v>1256</v>
      </c>
      <c r="F339" s="31">
        <v>24873</v>
      </c>
      <c r="G339" s="29" t="s">
        <v>1257</v>
      </c>
      <c r="H339" s="29" t="s">
        <v>1563</v>
      </c>
      <c r="J339" s="29" t="s">
        <v>1564</v>
      </c>
      <c r="K339" s="29" t="s">
        <v>554</v>
      </c>
      <c r="L339" s="29">
        <v>13462</v>
      </c>
    </row>
    <row r="340" spans="1:12" x14ac:dyDescent="0.2">
      <c r="A340" s="29">
        <v>145897</v>
      </c>
      <c r="B340" s="29" t="s">
        <v>550</v>
      </c>
      <c r="D340" s="29" t="s">
        <v>551</v>
      </c>
      <c r="E340" s="29" t="s">
        <v>1256</v>
      </c>
      <c r="F340" s="31">
        <v>21964</v>
      </c>
      <c r="G340" s="29" t="s">
        <v>1257</v>
      </c>
      <c r="H340" s="29" t="s">
        <v>552</v>
      </c>
      <c r="I340" s="29" t="s">
        <v>1830</v>
      </c>
      <c r="J340" s="29" t="s">
        <v>1831</v>
      </c>
      <c r="K340" s="29" t="s">
        <v>554</v>
      </c>
      <c r="L340" s="29">
        <v>13462</v>
      </c>
    </row>
    <row r="341" spans="1:12" x14ac:dyDescent="0.2">
      <c r="A341" s="29">
        <v>263951</v>
      </c>
      <c r="B341" s="29" t="s">
        <v>537</v>
      </c>
      <c r="D341" s="29" t="s">
        <v>538</v>
      </c>
      <c r="E341" s="29" t="s">
        <v>1256</v>
      </c>
      <c r="F341" s="31">
        <v>28665</v>
      </c>
      <c r="G341" s="29" t="s">
        <v>1257</v>
      </c>
      <c r="H341" s="29" t="s">
        <v>1832</v>
      </c>
      <c r="J341" s="29" t="s">
        <v>1833</v>
      </c>
      <c r="K341" s="29" t="s">
        <v>525</v>
      </c>
      <c r="L341" s="29">
        <v>13467</v>
      </c>
    </row>
    <row r="342" spans="1:12" x14ac:dyDescent="0.2">
      <c r="A342" s="29">
        <v>215061</v>
      </c>
      <c r="B342" s="29" t="s">
        <v>153</v>
      </c>
      <c r="C342" s="29" t="s">
        <v>166</v>
      </c>
      <c r="D342" s="29" t="s">
        <v>536</v>
      </c>
      <c r="E342" s="29" t="s">
        <v>1256</v>
      </c>
      <c r="F342" s="31">
        <v>22639</v>
      </c>
      <c r="G342" s="29" t="s">
        <v>1257</v>
      </c>
      <c r="H342" s="29" t="s">
        <v>1834</v>
      </c>
      <c r="J342" s="29" t="s">
        <v>1835</v>
      </c>
      <c r="K342" s="29" t="s">
        <v>525</v>
      </c>
      <c r="L342" s="29">
        <v>13467</v>
      </c>
    </row>
    <row r="343" spans="1:12" x14ac:dyDescent="0.2">
      <c r="A343" s="29">
        <v>181190</v>
      </c>
      <c r="B343" s="29" t="s">
        <v>539</v>
      </c>
      <c r="C343" s="29" t="s">
        <v>54</v>
      </c>
      <c r="D343" s="29" t="s">
        <v>527</v>
      </c>
      <c r="E343" s="29" t="s">
        <v>1256</v>
      </c>
      <c r="F343" s="31">
        <v>26084</v>
      </c>
      <c r="G343" s="29" t="s">
        <v>1257</v>
      </c>
      <c r="H343" s="29" t="s">
        <v>1836</v>
      </c>
      <c r="K343" s="29" t="s">
        <v>525</v>
      </c>
      <c r="L343" s="29">
        <v>13467</v>
      </c>
    </row>
    <row r="344" spans="1:12" x14ac:dyDescent="0.2">
      <c r="A344" s="29">
        <v>145473</v>
      </c>
      <c r="B344" s="29" t="s">
        <v>526</v>
      </c>
      <c r="C344" s="29" t="s">
        <v>54</v>
      </c>
      <c r="D344" s="29" t="s">
        <v>527</v>
      </c>
      <c r="E344" s="29" t="s">
        <v>1256</v>
      </c>
      <c r="F344" s="31">
        <v>24524</v>
      </c>
      <c r="G344" s="29" t="s">
        <v>1257</v>
      </c>
      <c r="H344" s="29" t="s">
        <v>528</v>
      </c>
      <c r="J344" s="29" t="s">
        <v>529</v>
      </c>
      <c r="K344" s="29" t="s">
        <v>525</v>
      </c>
      <c r="L344" s="29">
        <v>13467</v>
      </c>
    </row>
    <row r="345" spans="1:12" x14ac:dyDescent="0.2">
      <c r="A345" s="29">
        <v>145468</v>
      </c>
      <c r="B345" s="29" t="s">
        <v>366</v>
      </c>
      <c r="D345" s="29" t="s">
        <v>540</v>
      </c>
      <c r="E345" s="29" t="s">
        <v>1256</v>
      </c>
      <c r="F345" s="31">
        <v>28706</v>
      </c>
      <c r="G345" s="29" t="s">
        <v>1257</v>
      </c>
      <c r="H345" s="29" t="s">
        <v>1837</v>
      </c>
      <c r="J345" s="29" t="s">
        <v>1838</v>
      </c>
      <c r="K345" s="29" t="s">
        <v>525</v>
      </c>
      <c r="L345" s="29">
        <v>13467</v>
      </c>
    </row>
    <row r="346" spans="1:12" x14ac:dyDescent="0.2">
      <c r="A346" s="29">
        <v>126061</v>
      </c>
      <c r="B346" s="29" t="s">
        <v>286</v>
      </c>
      <c r="D346" s="29" t="s">
        <v>101</v>
      </c>
      <c r="E346" s="29" t="s">
        <v>1256</v>
      </c>
      <c r="F346" s="31">
        <v>25709</v>
      </c>
      <c r="G346" s="29" t="s">
        <v>1257</v>
      </c>
      <c r="H346" s="29" t="s">
        <v>513</v>
      </c>
      <c r="J346" s="29" t="s">
        <v>514</v>
      </c>
      <c r="K346" s="29" t="s">
        <v>525</v>
      </c>
      <c r="L346" s="29">
        <v>13467</v>
      </c>
    </row>
    <row r="347" spans="1:12" x14ac:dyDescent="0.2">
      <c r="A347" s="29">
        <v>105955</v>
      </c>
      <c r="B347" s="29" t="s">
        <v>153</v>
      </c>
      <c r="D347" s="29" t="s">
        <v>535</v>
      </c>
      <c r="E347" s="29" t="s">
        <v>1256</v>
      </c>
      <c r="F347" s="31">
        <v>19425</v>
      </c>
      <c r="G347" s="29" t="s">
        <v>1257</v>
      </c>
      <c r="H347" s="29" t="s">
        <v>1839</v>
      </c>
      <c r="J347" s="29" t="s">
        <v>1840</v>
      </c>
      <c r="K347" s="29" t="s">
        <v>525</v>
      </c>
      <c r="L347" s="29">
        <v>13467</v>
      </c>
    </row>
    <row r="348" spans="1:12" x14ac:dyDescent="0.2">
      <c r="A348" s="29">
        <v>277851</v>
      </c>
      <c r="B348" s="29" t="s">
        <v>232</v>
      </c>
      <c r="D348" s="29" t="s">
        <v>233</v>
      </c>
      <c r="E348" s="29" t="s">
        <v>1256</v>
      </c>
      <c r="F348" s="31">
        <v>23523</v>
      </c>
      <c r="G348" s="29" t="s">
        <v>1257</v>
      </c>
      <c r="H348" s="29" t="s">
        <v>1841</v>
      </c>
      <c r="J348" s="29" t="s">
        <v>1842</v>
      </c>
      <c r="K348" s="29" t="s">
        <v>214</v>
      </c>
      <c r="L348" s="29">
        <v>13529</v>
      </c>
    </row>
    <row r="349" spans="1:12" x14ac:dyDescent="0.2">
      <c r="A349" s="29">
        <v>276875</v>
      </c>
      <c r="B349" s="29" t="s">
        <v>196</v>
      </c>
      <c r="D349" s="29" t="s">
        <v>1030</v>
      </c>
      <c r="E349" s="29" t="s">
        <v>1256</v>
      </c>
      <c r="F349" s="31">
        <v>20405</v>
      </c>
      <c r="G349" s="29" t="s">
        <v>1257</v>
      </c>
      <c r="H349" s="29" t="s">
        <v>1843</v>
      </c>
      <c r="J349" s="29" t="s">
        <v>1844</v>
      </c>
      <c r="K349" s="29" t="s">
        <v>214</v>
      </c>
      <c r="L349" s="29">
        <v>13529</v>
      </c>
    </row>
    <row r="350" spans="1:12" x14ac:dyDescent="0.2">
      <c r="A350" s="29">
        <v>246303</v>
      </c>
      <c r="B350" s="29" t="s">
        <v>132</v>
      </c>
      <c r="D350" s="29" t="s">
        <v>239</v>
      </c>
      <c r="E350" s="29" t="s">
        <v>1256</v>
      </c>
      <c r="F350" s="31">
        <v>19097</v>
      </c>
      <c r="G350" s="29" t="s">
        <v>1257</v>
      </c>
      <c r="H350" s="29" t="s">
        <v>1845</v>
      </c>
      <c r="J350" s="29" t="s">
        <v>1846</v>
      </c>
      <c r="K350" s="29" t="s">
        <v>214</v>
      </c>
      <c r="L350" s="29">
        <v>13529</v>
      </c>
    </row>
    <row r="351" spans="1:12" x14ac:dyDescent="0.2">
      <c r="A351" s="29">
        <v>237499</v>
      </c>
      <c r="B351" s="29" t="s">
        <v>314</v>
      </c>
      <c r="C351" s="29" t="s">
        <v>54</v>
      </c>
      <c r="D351" s="29" t="s">
        <v>225</v>
      </c>
      <c r="E351" s="29" t="s">
        <v>1256</v>
      </c>
      <c r="F351" s="31">
        <v>29727</v>
      </c>
      <c r="G351" s="29" t="s">
        <v>1257</v>
      </c>
      <c r="H351" s="29" t="s">
        <v>1847</v>
      </c>
      <c r="J351" s="29" t="s">
        <v>1848</v>
      </c>
      <c r="K351" s="29" t="s">
        <v>214</v>
      </c>
      <c r="L351" s="29">
        <v>13529</v>
      </c>
    </row>
    <row r="352" spans="1:12" x14ac:dyDescent="0.2">
      <c r="A352" s="29">
        <v>237498</v>
      </c>
      <c r="B352" s="29" t="s">
        <v>173</v>
      </c>
      <c r="C352" s="29" t="s">
        <v>54</v>
      </c>
      <c r="D352" s="29" t="s">
        <v>225</v>
      </c>
      <c r="E352" s="29" t="s">
        <v>1256</v>
      </c>
      <c r="F352" s="31">
        <v>28954</v>
      </c>
      <c r="G352" s="29" t="s">
        <v>1257</v>
      </c>
      <c r="H352" s="29" t="s">
        <v>1849</v>
      </c>
      <c r="J352" s="29" t="s">
        <v>1850</v>
      </c>
      <c r="K352" s="29" t="s">
        <v>214</v>
      </c>
      <c r="L352" s="29">
        <v>13529</v>
      </c>
    </row>
    <row r="353" spans="1:12" x14ac:dyDescent="0.2">
      <c r="A353" s="29">
        <v>237497</v>
      </c>
      <c r="B353" s="29" t="s">
        <v>311</v>
      </c>
      <c r="C353" s="29" t="s">
        <v>54</v>
      </c>
      <c r="D353" s="29" t="s">
        <v>225</v>
      </c>
      <c r="E353" s="29" t="s">
        <v>1256</v>
      </c>
      <c r="F353" s="31">
        <v>17962</v>
      </c>
      <c r="G353" s="29" t="s">
        <v>1257</v>
      </c>
      <c r="H353" s="29" t="s">
        <v>312</v>
      </c>
      <c r="J353" s="29" t="s">
        <v>313</v>
      </c>
      <c r="K353" s="29" t="s">
        <v>214</v>
      </c>
      <c r="L353" s="29">
        <v>13529</v>
      </c>
    </row>
    <row r="354" spans="1:12" x14ac:dyDescent="0.2">
      <c r="A354" s="29">
        <v>237004</v>
      </c>
      <c r="B354" s="29" t="s">
        <v>235</v>
      </c>
      <c r="D354" s="29" t="s">
        <v>236</v>
      </c>
      <c r="E354" s="29" t="s">
        <v>1256</v>
      </c>
      <c r="F354" s="31">
        <v>20717</v>
      </c>
      <c r="G354" s="29" t="s">
        <v>1257</v>
      </c>
      <c r="H354" s="29" t="s">
        <v>237</v>
      </c>
      <c r="J354" s="29" t="s">
        <v>238</v>
      </c>
      <c r="K354" s="29" t="s">
        <v>214</v>
      </c>
      <c r="L354" s="29">
        <v>13529</v>
      </c>
    </row>
    <row r="355" spans="1:12" x14ac:dyDescent="0.2">
      <c r="A355" s="29">
        <v>223762</v>
      </c>
      <c r="B355" s="29" t="s">
        <v>229</v>
      </c>
      <c r="C355" s="29" t="s">
        <v>166</v>
      </c>
      <c r="D355" s="29" t="s">
        <v>230</v>
      </c>
      <c r="E355" s="29" t="s">
        <v>1256</v>
      </c>
      <c r="F355" s="31">
        <v>24345</v>
      </c>
      <c r="G355" s="29" t="s">
        <v>1257</v>
      </c>
      <c r="H355" s="29" t="s">
        <v>305</v>
      </c>
      <c r="J355" s="29" t="s">
        <v>306</v>
      </c>
      <c r="K355" s="29" t="s">
        <v>214</v>
      </c>
      <c r="L355" s="29">
        <v>13529</v>
      </c>
    </row>
    <row r="356" spans="1:12" x14ac:dyDescent="0.2">
      <c r="A356" s="29">
        <v>219936</v>
      </c>
      <c r="B356" s="29" t="s">
        <v>196</v>
      </c>
      <c r="D356" s="29" t="s">
        <v>1031</v>
      </c>
      <c r="E356" s="29" t="s">
        <v>1256</v>
      </c>
      <c r="F356" s="31">
        <v>22568</v>
      </c>
      <c r="G356" s="29" t="s">
        <v>1257</v>
      </c>
      <c r="H356" s="29" t="s">
        <v>1851</v>
      </c>
      <c r="J356" s="29" t="s">
        <v>1852</v>
      </c>
      <c r="K356" s="29" t="s">
        <v>214</v>
      </c>
      <c r="L356" s="29">
        <v>13529</v>
      </c>
    </row>
    <row r="357" spans="1:12" x14ac:dyDescent="0.2">
      <c r="A357" s="29">
        <v>219935</v>
      </c>
      <c r="B357" s="29" t="s">
        <v>1026</v>
      </c>
      <c r="D357" s="29" t="s">
        <v>1027</v>
      </c>
      <c r="E357" s="29" t="s">
        <v>1256</v>
      </c>
      <c r="F357" s="31">
        <v>18684</v>
      </c>
      <c r="G357" s="29" t="s">
        <v>1257</v>
      </c>
      <c r="H357" s="29" t="s">
        <v>1028</v>
      </c>
      <c r="J357" s="29" t="s">
        <v>1029</v>
      </c>
      <c r="K357" s="29" t="s">
        <v>214</v>
      </c>
      <c r="L357" s="29">
        <v>13529</v>
      </c>
    </row>
    <row r="358" spans="1:12" x14ac:dyDescent="0.2">
      <c r="A358" s="29">
        <v>219921</v>
      </c>
      <c r="B358" s="29" t="s">
        <v>426</v>
      </c>
      <c r="D358" s="29" t="s">
        <v>1032</v>
      </c>
      <c r="E358" s="29" t="s">
        <v>1256</v>
      </c>
      <c r="F358" s="31">
        <v>19207</v>
      </c>
      <c r="G358" s="29" t="s">
        <v>1257</v>
      </c>
      <c r="H358" s="29" t="s">
        <v>1853</v>
      </c>
      <c r="J358" s="29" t="s">
        <v>1854</v>
      </c>
      <c r="K358" s="29" t="s">
        <v>214</v>
      </c>
      <c r="L358" s="29">
        <v>13529</v>
      </c>
    </row>
    <row r="359" spans="1:12" x14ac:dyDescent="0.2">
      <c r="A359" s="29">
        <v>218447</v>
      </c>
      <c r="B359" s="29" t="s">
        <v>64</v>
      </c>
      <c r="D359" s="29" t="s">
        <v>226</v>
      </c>
      <c r="E359" s="29" t="s">
        <v>1256</v>
      </c>
      <c r="F359" s="31">
        <v>23539</v>
      </c>
      <c r="G359" s="29" t="s">
        <v>1257</v>
      </c>
      <c r="H359" s="29" t="s">
        <v>243</v>
      </c>
      <c r="J359" s="29" t="s">
        <v>244</v>
      </c>
      <c r="K359" s="29" t="s">
        <v>214</v>
      </c>
      <c r="L359" s="29">
        <v>13529</v>
      </c>
    </row>
    <row r="360" spans="1:12" x14ac:dyDescent="0.2">
      <c r="A360" s="29">
        <v>217755</v>
      </c>
      <c r="B360" s="29" t="s">
        <v>231</v>
      </c>
      <c r="D360" s="29" t="s">
        <v>211</v>
      </c>
      <c r="E360" s="29" t="s">
        <v>1256</v>
      </c>
      <c r="F360" s="31">
        <v>20745</v>
      </c>
      <c r="G360" s="29" t="s">
        <v>1257</v>
      </c>
      <c r="H360" s="29" t="s">
        <v>295</v>
      </c>
      <c r="J360" s="29" t="s">
        <v>1855</v>
      </c>
      <c r="K360" s="29" t="s">
        <v>214</v>
      </c>
      <c r="L360" s="29">
        <v>13529</v>
      </c>
    </row>
    <row r="361" spans="1:12" x14ac:dyDescent="0.2">
      <c r="A361" s="29">
        <v>215374</v>
      </c>
      <c r="B361" s="29" t="s">
        <v>315</v>
      </c>
      <c r="D361" s="29" t="s">
        <v>316</v>
      </c>
      <c r="E361" s="29" t="s">
        <v>1256</v>
      </c>
      <c r="F361" s="31">
        <v>14142</v>
      </c>
      <c r="G361" s="29" t="s">
        <v>1257</v>
      </c>
      <c r="H361" s="29" t="s">
        <v>1856</v>
      </c>
      <c r="J361" s="29" t="s">
        <v>1857</v>
      </c>
      <c r="K361" s="29" t="s">
        <v>214</v>
      </c>
      <c r="L361" s="29">
        <v>13529</v>
      </c>
    </row>
    <row r="362" spans="1:12" x14ac:dyDescent="0.2">
      <c r="A362" s="29">
        <v>211938</v>
      </c>
      <c r="B362" s="29" t="s">
        <v>240</v>
      </c>
      <c r="D362" s="29" t="s">
        <v>241</v>
      </c>
      <c r="E362" s="29" t="s">
        <v>1256</v>
      </c>
      <c r="F362" s="31">
        <v>20916</v>
      </c>
      <c r="G362" s="29" t="s">
        <v>1257</v>
      </c>
      <c r="H362" s="29" t="s">
        <v>1858</v>
      </c>
      <c r="J362" s="29" t="s">
        <v>1859</v>
      </c>
      <c r="K362" s="29" t="s">
        <v>214</v>
      </c>
      <c r="L362" s="29">
        <v>13529</v>
      </c>
    </row>
    <row r="363" spans="1:12" x14ac:dyDescent="0.2">
      <c r="A363" s="29">
        <v>209840</v>
      </c>
      <c r="B363" s="29" t="s">
        <v>227</v>
      </c>
      <c r="D363" s="29" t="s">
        <v>228</v>
      </c>
      <c r="E363" s="29" t="s">
        <v>1256</v>
      </c>
      <c r="F363" s="31">
        <v>22802</v>
      </c>
      <c r="G363" s="29" t="s">
        <v>1257</v>
      </c>
      <c r="H363" s="29" t="s">
        <v>1860</v>
      </c>
      <c r="J363" s="29" t="s">
        <v>1861</v>
      </c>
      <c r="K363" s="29" t="s">
        <v>214</v>
      </c>
      <c r="L363" s="29">
        <v>13529</v>
      </c>
    </row>
    <row r="364" spans="1:12" x14ac:dyDescent="0.2">
      <c r="A364" s="29">
        <v>209839</v>
      </c>
      <c r="B364" s="29" t="s">
        <v>247</v>
      </c>
      <c r="D364" s="29" t="s">
        <v>248</v>
      </c>
      <c r="E364" s="29" t="s">
        <v>1256</v>
      </c>
      <c r="F364" s="31">
        <v>18235</v>
      </c>
      <c r="G364" s="29" t="s">
        <v>1257</v>
      </c>
      <c r="H364" s="29" t="s">
        <v>1862</v>
      </c>
      <c r="J364" s="29" t="s">
        <v>1863</v>
      </c>
      <c r="K364" s="29" t="s">
        <v>214</v>
      </c>
      <c r="L364" s="29">
        <v>13529</v>
      </c>
    </row>
    <row r="365" spans="1:12" x14ac:dyDescent="0.2">
      <c r="A365" s="29">
        <v>209742</v>
      </c>
      <c r="B365" s="29" t="s">
        <v>245</v>
      </c>
      <c r="D365" s="29" t="s">
        <v>246</v>
      </c>
      <c r="E365" s="29" t="s">
        <v>1256</v>
      </c>
      <c r="F365" s="31">
        <v>17633</v>
      </c>
      <c r="G365" s="29" t="s">
        <v>1257</v>
      </c>
      <c r="H365" s="29" t="s">
        <v>1864</v>
      </c>
      <c r="J365" s="29" t="s">
        <v>1865</v>
      </c>
      <c r="K365" s="29" t="s">
        <v>214</v>
      </c>
      <c r="L365" s="29">
        <v>13529</v>
      </c>
    </row>
    <row r="366" spans="1:12" x14ac:dyDescent="0.2">
      <c r="A366" s="29">
        <v>202782</v>
      </c>
      <c r="B366" s="29" t="s">
        <v>153</v>
      </c>
      <c r="D366" s="29" t="s">
        <v>301</v>
      </c>
      <c r="E366" s="29" t="s">
        <v>1256</v>
      </c>
      <c r="F366" s="31">
        <v>15643</v>
      </c>
      <c r="G366" s="29" t="s">
        <v>1257</v>
      </c>
      <c r="H366" s="29" t="s">
        <v>1866</v>
      </c>
      <c r="K366" s="29" t="s">
        <v>214</v>
      </c>
      <c r="L366" s="29">
        <v>13529</v>
      </c>
    </row>
    <row r="367" spans="1:12" x14ac:dyDescent="0.2">
      <c r="A367" s="29">
        <v>180662</v>
      </c>
      <c r="B367" s="29" t="s">
        <v>94</v>
      </c>
      <c r="D367" s="29" t="s">
        <v>211</v>
      </c>
      <c r="E367" s="29" t="s">
        <v>1256</v>
      </c>
      <c r="F367" s="31">
        <v>29541</v>
      </c>
      <c r="G367" s="29" t="s">
        <v>1257</v>
      </c>
      <c r="H367" s="29" t="s">
        <v>212</v>
      </c>
      <c r="J367" s="29" t="s">
        <v>1867</v>
      </c>
      <c r="K367" s="29" t="s">
        <v>214</v>
      </c>
      <c r="L367" s="29">
        <v>13529</v>
      </c>
    </row>
    <row r="368" spans="1:12" x14ac:dyDescent="0.2">
      <c r="A368" s="29">
        <v>166645</v>
      </c>
      <c r="B368" s="29" t="s">
        <v>307</v>
      </c>
      <c r="D368" s="29" t="s">
        <v>308</v>
      </c>
      <c r="E368" s="29" t="s">
        <v>1256</v>
      </c>
      <c r="F368" s="31">
        <v>20832</v>
      </c>
      <c r="G368" s="29" t="s">
        <v>1257</v>
      </c>
      <c r="H368" s="29" t="s">
        <v>1868</v>
      </c>
      <c r="J368" s="29" t="s">
        <v>1869</v>
      </c>
      <c r="K368" s="29" t="s">
        <v>214</v>
      </c>
      <c r="L368" s="29">
        <v>13529</v>
      </c>
    </row>
    <row r="369" spans="1:12" x14ac:dyDescent="0.2">
      <c r="A369" s="29">
        <v>159335</v>
      </c>
      <c r="B369" s="29" t="s">
        <v>120</v>
      </c>
      <c r="D369" s="29" t="s">
        <v>223</v>
      </c>
      <c r="E369" s="29" t="s">
        <v>1256</v>
      </c>
      <c r="F369" s="31">
        <v>19629</v>
      </c>
      <c r="G369" s="29" t="s">
        <v>1257</v>
      </c>
      <c r="H369" s="29" t="s">
        <v>299</v>
      </c>
      <c r="J369" s="29" t="s">
        <v>1870</v>
      </c>
      <c r="K369" s="29" t="s">
        <v>214</v>
      </c>
      <c r="L369" s="29">
        <v>13529</v>
      </c>
    </row>
    <row r="370" spans="1:12" x14ac:dyDescent="0.2">
      <c r="A370" s="29">
        <v>159334</v>
      </c>
      <c r="B370" s="29" t="s">
        <v>224</v>
      </c>
      <c r="D370" s="29" t="s">
        <v>211</v>
      </c>
      <c r="E370" s="29" t="s">
        <v>1278</v>
      </c>
      <c r="F370" s="31">
        <v>19130</v>
      </c>
      <c r="G370" s="29" t="s">
        <v>1257</v>
      </c>
      <c r="H370" s="29" t="s">
        <v>1871</v>
      </c>
      <c r="J370" s="29" t="s">
        <v>1872</v>
      </c>
      <c r="K370" s="29" t="s">
        <v>214</v>
      </c>
      <c r="L370" s="29">
        <v>13529</v>
      </c>
    </row>
    <row r="371" spans="1:12" x14ac:dyDescent="0.2">
      <c r="A371" s="29">
        <v>133355</v>
      </c>
      <c r="B371" s="29" t="s">
        <v>507</v>
      </c>
      <c r="C371" s="29" t="s">
        <v>54</v>
      </c>
      <c r="D371" s="29" t="s">
        <v>508</v>
      </c>
      <c r="E371" s="29" t="s">
        <v>1256</v>
      </c>
      <c r="F371" s="31">
        <v>21577</v>
      </c>
      <c r="G371" s="29" t="s">
        <v>1257</v>
      </c>
      <c r="H371" s="29" t="s">
        <v>1615</v>
      </c>
      <c r="J371" s="29" t="s">
        <v>1616</v>
      </c>
      <c r="K371" s="29" t="s">
        <v>214</v>
      </c>
      <c r="L371" s="29">
        <v>13529</v>
      </c>
    </row>
    <row r="372" spans="1:12" x14ac:dyDescent="0.2">
      <c r="A372" s="29">
        <v>114029</v>
      </c>
      <c r="B372" s="29" t="s">
        <v>330</v>
      </c>
      <c r="D372" s="29" t="s">
        <v>1873</v>
      </c>
      <c r="E372" s="29" t="s">
        <v>1256</v>
      </c>
      <c r="F372" s="31">
        <v>29054</v>
      </c>
      <c r="G372" s="29" t="s">
        <v>1257</v>
      </c>
      <c r="H372" s="29" t="s">
        <v>1874</v>
      </c>
      <c r="J372" s="29" t="s">
        <v>1875</v>
      </c>
      <c r="K372" s="29" t="s">
        <v>214</v>
      </c>
      <c r="L372" s="29">
        <v>13529</v>
      </c>
    </row>
    <row r="373" spans="1:12" x14ac:dyDescent="0.2">
      <c r="A373" s="29">
        <v>107131</v>
      </c>
      <c r="B373" s="29" t="s">
        <v>302</v>
      </c>
      <c r="D373" s="29" t="s">
        <v>303</v>
      </c>
      <c r="E373" s="29" t="s">
        <v>1256</v>
      </c>
      <c r="F373" s="31">
        <v>16581</v>
      </c>
      <c r="G373" s="29" t="s">
        <v>1257</v>
      </c>
      <c r="H373" s="29" t="s">
        <v>1876</v>
      </c>
      <c r="K373" s="29" t="s">
        <v>214</v>
      </c>
      <c r="L373" s="29">
        <v>13529</v>
      </c>
    </row>
    <row r="374" spans="1:12" x14ac:dyDescent="0.2">
      <c r="A374" s="29">
        <v>246512</v>
      </c>
      <c r="B374" s="29" t="s">
        <v>601</v>
      </c>
      <c r="C374" s="29" t="s">
        <v>137</v>
      </c>
      <c r="D374" s="29" t="s">
        <v>390</v>
      </c>
      <c r="E374" s="29" t="s">
        <v>1256</v>
      </c>
      <c r="F374" s="31">
        <v>17013</v>
      </c>
      <c r="G374" s="29" t="s">
        <v>1257</v>
      </c>
      <c r="H374" s="29" t="s">
        <v>1877</v>
      </c>
      <c r="J374" s="29" t="s">
        <v>1878</v>
      </c>
      <c r="K374" s="29" t="s">
        <v>464</v>
      </c>
      <c r="L374" s="29">
        <v>13580</v>
      </c>
    </row>
    <row r="375" spans="1:12" x14ac:dyDescent="0.2">
      <c r="A375" s="29">
        <v>244213</v>
      </c>
      <c r="B375" s="29" t="s">
        <v>426</v>
      </c>
      <c r="C375" s="29" t="s">
        <v>54</v>
      </c>
      <c r="D375" s="29" t="s">
        <v>1171</v>
      </c>
      <c r="E375" s="29" t="s">
        <v>1256</v>
      </c>
      <c r="F375" s="31">
        <v>18328</v>
      </c>
      <c r="G375" s="29" t="s">
        <v>1257</v>
      </c>
      <c r="H375" s="29" t="s">
        <v>1879</v>
      </c>
      <c r="J375" s="29" t="s">
        <v>1880</v>
      </c>
      <c r="K375" s="29" t="s">
        <v>464</v>
      </c>
      <c r="L375" s="29">
        <v>13580</v>
      </c>
    </row>
    <row r="376" spans="1:12" x14ac:dyDescent="0.2">
      <c r="A376" s="29">
        <v>229527</v>
      </c>
      <c r="B376" s="29" t="s">
        <v>350</v>
      </c>
      <c r="D376" s="29" t="s">
        <v>332</v>
      </c>
      <c r="E376" s="29" t="s">
        <v>1256</v>
      </c>
      <c r="F376" s="31">
        <v>17816</v>
      </c>
      <c r="G376" s="29" t="s">
        <v>1257</v>
      </c>
      <c r="H376" s="29" t="s">
        <v>1881</v>
      </c>
      <c r="J376" s="29" t="s">
        <v>1882</v>
      </c>
      <c r="K376" s="29" t="s">
        <v>464</v>
      </c>
      <c r="L376" s="29">
        <v>13580</v>
      </c>
    </row>
    <row r="377" spans="1:12" x14ac:dyDescent="0.2">
      <c r="A377" s="29">
        <v>225445</v>
      </c>
      <c r="B377" s="29" t="s">
        <v>708</v>
      </c>
      <c r="C377" s="29" t="s">
        <v>54</v>
      </c>
      <c r="D377" s="29" t="s">
        <v>1173</v>
      </c>
      <c r="E377" s="29" t="s">
        <v>1256</v>
      </c>
      <c r="F377" s="31">
        <v>14157</v>
      </c>
      <c r="G377" s="29" t="s">
        <v>1257</v>
      </c>
      <c r="H377" s="29" t="s">
        <v>1883</v>
      </c>
      <c r="J377" s="29" t="s">
        <v>1884</v>
      </c>
      <c r="K377" s="29" t="s">
        <v>464</v>
      </c>
      <c r="L377" s="29">
        <v>13580</v>
      </c>
    </row>
    <row r="378" spans="1:12" x14ac:dyDescent="0.2">
      <c r="A378" s="29">
        <v>222764</v>
      </c>
      <c r="B378" s="29" t="s">
        <v>581</v>
      </c>
      <c r="D378" s="29" t="s">
        <v>1172</v>
      </c>
      <c r="E378" s="29" t="s">
        <v>1256</v>
      </c>
      <c r="F378" s="31">
        <v>14931</v>
      </c>
      <c r="G378" s="29" t="s">
        <v>1257</v>
      </c>
      <c r="H378" s="29" t="s">
        <v>1885</v>
      </c>
      <c r="J378" s="29" t="s">
        <v>1886</v>
      </c>
      <c r="K378" s="29" t="s">
        <v>464</v>
      </c>
      <c r="L378" s="29">
        <v>13580</v>
      </c>
    </row>
    <row r="379" spans="1:12" x14ac:dyDescent="0.2">
      <c r="A379" s="29">
        <v>203178</v>
      </c>
      <c r="B379" s="29" t="s">
        <v>73</v>
      </c>
      <c r="D379" s="29" t="s">
        <v>783</v>
      </c>
      <c r="E379" s="29" t="s">
        <v>1256</v>
      </c>
      <c r="F379" s="31">
        <v>19098</v>
      </c>
      <c r="G379" s="29" t="s">
        <v>1257</v>
      </c>
      <c r="H379" s="29" t="s">
        <v>784</v>
      </c>
      <c r="J379" s="29" t="s">
        <v>785</v>
      </c>
      <c r="K379" s="29" t="s">
        <v>464</v>
      </c>
      <c r="L379" s="29">
        <v>13580</v>
      </c>
    </row>
    <row r="380" spans="1:12" x14ac:dyDescent="0.2">
      <c r="A380" s="29">
        <v>181051</v>
      </c>
      <c r="B380" s="29" t="s">
        <v>196</v>
      </c>
      <c r="D380" s="29" t="s">
        <v>786</v>
      </c>
      <c r="E380" s="29" t="s">
        <v>1256</v>
      </c>
      <c r="F380" s="31">
        <v>18419</v>
      </c>
      <c r="G380" s="29" t="s">
        <v>1257</v>
      </c>
      <c r="H380" s="29" t="s">
        <v>1887</v>
      </c>
      <c r="J380" s="29" t="s">
        <v>1888</v>
      </c>
      <c r="K380" s="29" t="s">
        <v>464</v>
      </c>
      <c r="L380" s="29">
        <v>13580</v>
      </c>
    </row>
    <row r="381" spans="1:12" x14ac:dyDescent="0.2">
      <c r="A381" s="29">
        <v>180963</v>
      </c>
      <c r="B381" s="29" t="s">
        <v>120</v>
      </c>
      <c r="D381" s="29" t="s">
        <v>1168</v>
      </c>
      <c r="E381" s="29" t="s">
        <v>1256</v>
      </c>
      <c r="F381" s="31">
        <v>13115</v>
      </c>
      <c r="G381" s="29" t="s">
        <v>1257</v>
      </c>
      <c r="H381" s="29" t="s">
        <v>1169</v>
      </c>
      <c r="J381" s="29" t="s">
        <v>1170</v>
      </c>
      <c r="K381" s="29" t="s">
        <v>464</v>
      </c>
      <c r="L381" s="29">
        <v>13580</v>
      </c>
    </row>
    <row r="382" spans="1:12" x14ac:dyDescent="0.2">
      <c r="A382" s="29">
        <v>180962</v>
      </c>
      <c r="B382" s="29" t="s">
        <v>116</v>
      </c>
      <c r="D382" s="29" t="s">
        <v>470</v>
      </c>
      <c r="E382" s="29" t="s">
        <v>1256</v>
      </c>
      <c r="F382" s="31">
        <v>23932</v>
      </c>
      <c r="G382" s="29" t="s">
        <v>1257</v>
      </c>
      <c r="H382" s="29" t="s">
        <v>1889</v>
      </c>
      <c r="I382" s="29" t="s">
        <v>1890</v>
      </c>
      <c r="J382" s="29" t="s">
        <v>1891</v>
      </c>
      <c r="K382" s="29" t="s">
        <v>464</v>
      </c>
      <c r="L382" s="29">
        <v>13580</v>
      </c>
    </row>
    <row r="383" spans="1:12" x14ac:dyDescent="0.2">
      <c r="A383" s="29">
        <v>170482</v>
      </c>
      <c r="B383" s="29" t="s">
        <v>130</v>
      </c>
      <c r="D383" s="29" t="s">
        <v>471</v>
      </c>
      <c r="E383" s="29" t="s">
        <v>1256</v>
      </c>
      <c r="F383" s="31">
        <v>23548</v>
      </c>
      <c r="G383" s="29" t="s">
        <v>1257</v>
      </c>
      <c r="H383" s="29" t="s">
        <v>1892</v>
      </c>
      <c r="I383" s="29" t="s">
        <v>1893</v>
      </c>
      <c r="J383" s="29" t="s">
        <v>1894</v>
      </c>
      <c r="K383" s="29" t="s">
        <v>464</v>
      </c>
      <c r="L383" s="29">
        <v>13580</v>
      </c>
    </row>
    <row r="384" spans="1:12" x14ac:dyDescent="0.2">
      <c r="A384" s="29">
        <v>151984</v>
      </c>
      <c r="B384" s="29" t="s">
        <v>345</v>
      </c>
      <c r="D384" s="29" t="s">
        <v>461</v>
      </c>
      <c r="E384" s="29" t="s">
        <v>1256</v>
      </c>
      <c r="F384" s="31">
        <v>22109</v>
      </c>
      <c r="G384" s="29" t="s">
        <v>1257</v>
      </c>
      <c r="H384" s="29" t="s">
        <v>462</v>
      </c>
      <c r="J384" s="29" t="s">
        <v>1895</v>
      </c>
      <c r="K384" s="29" t="s">
        <v>464</v>
      </c>
      <c r="L384" s="29">
        <v>13580</v>
      </c>
    </row>
    <row r="385" spans="1:12" x14ac:dyDescent="0.2">
      <c r="A385" s="29">
        <v>271853</v>
      </c>
      <c r="B385" s="29" t="s">
        <v>53</v>
      </c>
      <c r="D385" s="29" t="s">
        <v>694</v>
      </c>
      <c r="E385" s="29" t="s">
        <v>1256</v>
      </c>
      <c r="F385" s="31">
        <v>20022</v>
      </c>
      <c r="G385" s="29" t="s">
        <v>1257</v>
      </c>
      <c r="H385" s="29" t="s">
        <v>1896</v>
      </c>
      <c r="J385" s="29" t="s">
        <v>1897</v>
      </c>
      <c r="K385" s="29" t="s">
        <v>689</v>
      </c>
      <c r="L385" s="29">
        <v>13629</v>
      </c>
    </row>
    <row r="386" spans="1:12" x14ac:dyDescent="0.2">
      <c r="A386" s="29">
        <v>265924</v>
      </c>
      <c r="B386" s="29" t="s">
        <v>389</v>
      </c>
      <c r="C386" s="29" t="s">
        <v>696</v>
      </c>
      <c r="D386" s="29" t="s">
        <v>697</v>
      </c>
      <c r="E386" s="29" t="s">
        <v>1256</v>
      </c>
      <c r="F386" s="31">
        <v>17843</v>
      </c>
      <c r="G386" s="29" t="s">
        <v>1257</v>
      </c>
      <c r="H386" s="29" t="s">
        <v>1898</v>
      </c>
      <c r="I386" s="29">
        <v>486442678</v>
      </c>
      <c r="J386" s="29" t="s">
        <v>1899</v>
      </c>
      <c r="K386" s="29" t="s">
        <v>689</v>
      </c>
      <c r="L386" s="29">
        <v>13629</v>
      </c>
    </row>
    <row r="387" spans="1:12" x14ac:dyDescent="0.2">
      <c r="A387" s="29">
        <v>223800</v>
      </c>
      <c r="B387" s="29" t="s">
        <v>73</v>
      </c>
      <c r="D387" s="29" t="s">
        <v>686</v>
      </c>
      <c r="E387" s="29" t="s">
        <v>1256</v>
      </c>
      <c r="F387" s="31">
        <v>16558</v>
      </c>
      <c r="G387" s="29" t="s">
        <v>1257</v>
      </c>
      <c r="H387" s="29" t="s">
        <v>687</v>
      </c>
      <c r="I387" s="29" t="s">
        <v>1900</v>
      </c>
      <c r="J387" s="29" t="s">
        <v>688</v>
      </c>
      <c r="K387" s="29" t="s">
        <v>689</v>
      </c>
      <c r="L387" s="29">
        <v>13629</v>
      </c>
    </row>
    <row r="388" spans="1:12" x14ac:dyDescent="0.2">
      <c r="A388" s="29">
        <v>104908</v>
      </c>
      <c r="B388" s="29" t="s">
        <v>247</v>
      </c>
      <c r="D388" s="29" t="s">
        <v>694</v>
      </c>
      <c r="E388" s="29" t="s">
        <v>1256</v>
      </c>
      <c r="F388" s="31">
        <v>21077</v>
      </c>
      <c r="G388" s="29" t="s">
        <v>1257</v>
      </c>
      <c r="H388" s="29">
        <v>246414397</v>
      </c>
      <c r="I388" s="29" t="s">
        <v>1901</v>
      </c>
      <c r="J388" s="29" t="s">
        <v>688</v>
      </c>
      <c r="K388" s="29" t="s">
        <v>689</v>
      </c>
      <c r="L388" s="29">
        <v>13629</v>
      </c>
    </row>
    <row r="389" spans="1:12" x14ac:dyDescent="0.2">
      <c r="A389" s="29">
        <v>202680</v>
      </c>
      <c r="B389" s="29" t="s">
        <v>1902</v>
      </c>
      <c r="D389" s="29" t="s">
        <v>1903</v>
      </c>
      <c r="E389" s="29" t="s">
        <v>1256</v>
      </c>
      <c r="F389" s="31">
        <v>18054</v>
      </c>
      <c r="G389" s="29" t="s">
        <v>1257</v>
      </c>
      <c r="H389" s="29" t="s">
        <v>1904</v>
      </c>
      <c r="J389" s="29" t="s">
        <v>1905</v>
      </c>
      <c r="K389" s="29" t="s">
        <v>1906</v>
      </c>
      <c r="L389" s="29">
        <v>14137</v>
      </c>
    </row>
    <row r="390" spans="1:12" x14ac:dyDescent="0.2">
      <c r="A390" s="29">
        <v>244197</v>
      </c>
      <c r="B390" s="29" t="s">
        <v>500</v>
      </c>
      <c r="D390" s="29" t="s">
        <v>499</v>
      </c>
      <c r="E390" s="29" t="s">
        <v>1256</v>
      </c>
      <c r="F390" s="31">
        <v>35248</v>
      </c>
      <c r="G390" s="29" t="s">
        <v>1257</v>
      </c>
      <c r="H390" s="29" t="s">
        <v>1907</v>
      </c>
      <c r="J390" s="29" t="s">
        <v>1908</v>
      </c>
      <c r="K390" s="29" t="s">
        <v>492</v>
      </c>
      <c r="L390" s="29">
        <v>15530</v>
      </c>
    </row>
    <row r="391" spans="1:12" x14ac:dyDescent="0.2">
      <c r="A391" s="29">
        <v>209735</v>
      </c>
      <c r="B391" s="29" t="s">
        <v>398</v>
      </c>
      <c r="D391" s="29" t="s">
        <v>497</v>
      </c>
      <c r="E391" s="29" t="s">
        <v>1256</v>
      </c>
      <c r="F391" s="31">
        <v>22607</v>
      </c>
      <c r="G391" s="29" t="s">
        <v>1257</v>
      </c>
      <c r="H391" s="29" t="s">
        <v>1909</v>
      </c>
      <c r="J391" s="29" t="s">
        <v>1910</v>
      </c>
      <c r="K391" s="29" t="s">
        <v>492</v>
      </c>
      <c r="L391" s="29">
        <v>15530</v>
      </c>
    </row>
    <row r="392" spans="1:12" x14ac:dyDescent="0.2">
      <c r="A392" s="29">
        <v>159624</v>
      </c>
      <c r="B392" s="29" t="s">
        <v>61</v>
      </c>
      <c r="D392" s="29" t="s">
        <v>332</v>
      </c>
      <c r="E392" s="29" t="s">
        <v>1256</v>
      </c>
      <c r="F392" s="31">
        <v>16845</v>
      </c>
      <c r="G392" s="29" t="s">
        <v>1257</v>
      </c>
      <c r="H392" s="29" t="s">
        <v>490</v>
      </c>
      <c r="J392" s="29" t="s">
        <v>491</v>
      </c>
      <c r="K392" s="29" t="s">
        <v>492</v>
      </c>
      <c r="L392" s="29">
        <v>15530</v>
      </c>
    </row>
    <row r="393" spans="1:12" x14ac:dyDescent="0.2">
      <c r="A393" s="29">
        <v>149090</v>
      </c>
      <c r="B393" s="29" t="s">
        <v>498</v>
      </c>
      <c r="D393" s="29" t="s">
        <v>499</v>
      </c>
      <c r="E393" s="29" t="s">
        <v>1256</v>
      </c>
      <c r="F393" s="31">
        <v>25299</v>
      </c>
      <c r="G393" s="29" t="s">
        <v>1257</v>
      </c>
      <c r="H393" s="29" t="s">
        <v>1911</v>
      </c>
      <c r="J393" s="29" t="s">
        <v>1912</v>
      </c>
      <c r="K393" s="29" t="s">
        <v>492</v>
      </c>
      <c r="L393" s="29">
        <v>15530</v>
      </c>
    </row>
    <row r="394" spans="1:12" x14ac:dyDescent="0.2">
      <c r="A394" s="29">
        <v>142622</v>
      </c>
      <c r="B394" s="29" t="s">
        <v>501</v>
      </c>
      <c r="D394" s="29" t="s">
        <v>502</v>
      </c>
      <c r="E394" s="29" t="s">
        <v>1256</v>
      </c>
      <c r="F394" s="31">
        <v>25594</v>
      </c>
      <c r="G394" s="29" t="s">
        <v>1257</v>
      </c>
      <c r="H394" s="29" t="s">
        <v>1913</v>
      </c>
      <c r="J394" s="29" t="s">
        <v>1914</v>
      </c>
      <c r="K394" s="29" t="s">
        <v>492</v>
      </c>
      <c r="L394" s="29">
        <v>15530</v>
      </c>
    </row>
    <row r="395" spans="1:12" x14ac:dyDescent="0.2">
      <c r="A395" s="29">
        <v>263711</v>
      </c>
      <c r="B395" s="29" t="s">
        <v>153</v>
      </c>
      <c r="D395" s="29" t="s">
        <v>328</v>
      </c>
      <c r="E395" s="29" t="s">
        <v>1256</v>
      </c>
      <c r="F395" s="31">
        <v>19365</v>
      </c>
      <c r="G395" s="29" t="s">
        <v>1257</v>
      </c>
      <c r="H395" s="29" t="s">
        <v>1915</v>
      </c>
      <c r="J395" s="29" t="s">
        <v>1916</v>
      </c>
      <c r="K395" s="29" t="s">
        <v>321</v>
      </c>
      <c r="L395" s="29">
        <v>15584</v>
      </c>
    </row>
    <row r="396" spans="1:12" x14ac:dyDescent="0.2">
      <c r="A396" s="29">
        <v>220039</v>
      </c>
      <c r="B396" s="29" t="s">
        <v>326</v>
      </c>
      <c r="D396" s="29" t="s">
        <v>327</v>
      </c>
      <c r="E396" s="29" t="s">
        <v>1256</v>
      </c>
      <c r="F396" s="31">
        <v>19924</v>
      </c>
      <c r="G396" s="29" t="s">
        <v>1257</v>
      </c>
      <c r="H396" s="29" t="s">
        <v>1917</v>
      </c>
      <c r="J396" s="29" t="s">
        <v>1918</v>
      </c>
      <c r="K396" s="29" t="s">
        <v>321</v>
      </c>
      <c r="L396" s="29">
        <v>15584</v>
      </c>
    </row>
    <row r="397" spans="1:12" x14ac:dyDescent="0.2">
      <c r="A397" s="29">
        <v>215402</v>
      </c>
      <c r="B397" s="29" t="s">
        <v>175</v>
      </c>
      <c r="D397" s="29" t="s">
        <v>233</v>
      </c>
      <c r="E397" s="29" t="s">
        <v>1256</v>
      </c>
      <c r="F397" s="31">
        <v>17323</v>
      </c>
      <c r="G397" s="29" t="s">
        <v>1257</v>
      </c>
      <c r="H397" s="29" t="s">
        <v>1919</v>
      </c>
      <c r="J397" s="29" t="s">
        <v>1920</v>
      </c>
      <c r="K397" s="29" t="s">
        <v>321</v>
      </c>
      <c r="L397" s="29">
        <v>15584</v>
      </c>
    </row>
    <row r="398" spans="1:12" x14ac:dyDescent="0.2">
      <c r="A398" s="29">
        <v>215370</v>
      </c>
      <c r="B398" s="29" t="s">
        <v>100</v>
      </c>
      <c r="C398" s="29" t="s">
        <v>54</v>
      </c>
      <c r="D398" s="29" t="s">
        <v>546</v>
      </c>
      <c r="E398" s="29" t="s">
        <v>1256</v>
      </c>
      <c r="F398" s="31">
        <v>19120</v>
      </c>
      <c r="G398" s="29" t="s">
        <v>1257</v>
      </c>
      <c r="H398" s="29" t="s">
        <v>1921</v>
      </c>
      <c r="I398" s="29" t="s">
        <v>1922</v>
      </c>
      <c r="J398" s="29" t="s">
        <v>1923</v>
      </c>
      <c r="K398" s="29" t="s">
        <v>321</v>
      </c>
      <c r="L398" s="29">
        <v>15584</v>
      </c>
    </row>
    <row r="399" spans="1:12" x14ac:dyDescent="0.2">
      <c r="A399" s="29">
        <v>209836</v>
      </c>
      <c r="B399" s="29" t="s">
        <v>173</v>
      </c>
      <c r="D399" s="29" t="s">
        <v>542</v>
      </c>
      <c r="E399" s="29" t="s">
        <v>1256</v>
      </c>
      <c r="F399" s="31">
        <v>21475</v>
      </c>
      <c r="G399" s="29" t="s">
        <v>1257</v>
      </c>
      <c r="H399" s="29" t="s">
        <v>543</v>
      </c>
      <c r="I399" s="29" t="s">
        <v>1924</v>
      </c>
      <c r="J399" s="29" t="s">
        <v>544</v>
      </c>
      <c r="K399" s="29" t="s">
        <v>321</v>
      </c>
      <c r="L399" s="29">
        <v>15584</v>
      </c>
    </row>
    <row r="400" spans="1:12" x14ac:dyDescent="0.2">
      <c r="A400" s="29">
        <v>205962</v>
      </c>
      <c r="B400" s="29" t="s">
        <v>330</v>
      </c>
      <c r="D400" s="29" t="s">
        <v>331</v>
      </c>
      <c r="E400" s="29" t="s">
        <v>1256</v>
      </c>
      <c r="F400" s="31">
        <v>24884</v>
      </c>
      <c r="G400" s="29" t="s">
        <v>1257</v>
      </c>
      <c r="H400" s="29" t="s">
        <v>1925</v>
      </c>
      <c r="I400" s="29" t="s">
        <v>1925</v>
      </c>
      <c r="J400" s="29" t="s">
        <v>1926</v>
      </c>
      <c r="K400" s="29" t="s">
        <v>321</v>
      </c>
      <c r="L400" s="29">
        <v>15584</v>
      </c>
    </row>
    <row r="401" spans="1:12" x14ac:dyDescent="0.2">
      <c r="A401" s="29">
        <v>205922</v>
      </c>
      <c r="B401" s="29" t="s">
        <v>229</v>
      </c>
      <c r="D401" s="29" t="s">
        <v>318</v>
      </c>
      <c r="E401" s="29" t="s">
        <v>1256</v>
      </c>
      <c r="F401" s="31">
        <v>29027</v>
      </c>
      <c r="G401" s="29" t="s">
        <v>1257</v>
      </c>
      <c r="H401" s="29" t="s">
        <v>319</v>
      </c>
      <c r="J401" s="29" t="s">
        <v>320</v>
      </c>
      <c r="K401" s="29" t="s">
        <v>321</v>
      </c>
      <c r="L401" s="29">
        <v>15584</v>
      </c>
    </row>
    <row r="402" spans="1:12" x14ac:dyDescent="0.2">
      <c r="A402" s="29">
        <v>202786</v>
      </c>
      <c r="B402" s="29" t="s">
        <v>94</v>
      </c>
      <c r="D402" s="29" t="s">
        <v>332</v>
      </c>
      <c r="E402" s="29" t="s">
        <v>1256</v>
      </c>
      <c r="F402" s="31">
        <v>23978</v>
      </c>
      <c r="G402" s="29" t="s">
        <v>1257</v>
      </c>
      <c r="H402" s="29" t="s">
        <v>1927</v>
      </c>
      <c r="J402" s="29" t="s">
        <v>1928</v>
      </c>
      <c r="K402" s="29" t="s">
        <v>321</v>
      </c>
      <c r="L402" s="29">
        <v>15584</v>
      </c>
    </row>
    <row r="403" spans="1:12" x14ac:dyDescent="0.2">
      <c r="A403" s="29">
        <v>202776</v>
      </c>
      <c r="B403" s="29" t="s">
        <v>59</v>
      </c>
      <c r="C403" s="29" t="s">
        <v>54</v>
      </c>
      <c r="D403" s="29" t="s">
        <v>545</v>
      </c>
      <c r="E403" s="29" t="s">
        <v>1256</v>
      </c>
      <c r="F403" s="31">
        <v>18236</v>
      </c>
      <c r="G403" s="29" t="s">
        <v>1257</v>
      </c>
      <c r="H403" s="29" t="s">
        <v>1929</v>
      </c>
      <c r="J403" s="29" t="s">
        <v>1930</v>
      </c>
      <c r="K403" s="29" t="s">
        <v>321</v>
      </c>
      <c r="L403" s="29">
        <v>15584</v>
      </c>
    </row>
    <row r="404" spans="1:12" x14ac:dyDescent="0.2">
      <c r="A404" s="29">
        <v>159016</v>
      </c>
      <c r="B404" s="29" t="s">
        <v>329</v>
      </c>
      <c r="D404" s="29" t="s">
        <v>289</v>
      </c>
      <c r="E404" s="29" t="s">
        <v>1256</v>
      </c>
      <c r="F404" s="31">
        <v>26415</v>
      </c>
      <c r="G404" s="29" t="s">
        <v>1257</v>
      </c>
      <c r="H404" s="29" t="s">
        <v>333</v>
      </c>
      <c r="J404" s="29" t="s">
        <v>334</v>
      </c>
      <c r="K404" s="29" t="s">
        <v>321</v>
      </c>
      <c r="L404" s="29">
        <v>15584</v>
      </c>
    </row>
    <row r="405" spans="1:12" x14ac:dyDescent="0.2">
      <c r="A405" s="29">
        <v>268012</v>
      </c>
      <c r="B405" s="29" t="s">
        <v>83</v>
      </c>
      <c r="D405" s="29" t="s">
        <v>753</v>
      </c>
      <c r="E405" s="29" t="s">
        <v>1256</v>
      </c>
      <c r="F405" s="31">
        <v>24963</v>
      </c>
      <c r="G405" s="29" t="s">
        <v>1257</v>
      </c>
      <c r="H405" s="29" t="s">
        <v>1931</v>
      </c>
      <c r="I405" s="29">
        <v>481354754</v>
      </c>
      <c r="J405" s="29" t="s">
        <v>1932</v>
      </c>
      <c r="K405" s="29" t="s">
        <v>744</v>
      </c>
      <c r="L405" s="29">
        <v>15679</v>
      </c>
    </row>
    <row r="406" spans="1:12" x14ac:dyDescent="0.2">
      <c r="A406" s="29">
        <v>225622</v>
      </c>
      <c r="B406" s="29" t="s">
        <v>752</v>
      </c>
      <c r="D406" s="29" t="s">
        <v>144</v>
      </c>
      <c r="E406" s="29" t="s">
        <v>1256</v>
      </c>
      <c r="F406" s="31">
        <v>19466</v>
      </c>
      <c r="G406" s="29" t="s">
        <v>1257</v>
      </c>
      <c r="H406" s="29" t="s">
        <v>755</v>
      </c>
      <c r="I406" s="29" t="s">
        <v>1933</v>
      </c>
      <c r="J406" s="29" t="s">
        <v>1934</v>
      </c>
      <c r="K406" s="29" t="s">
        <v>744</v>
      </c>
      <c r="L406" s="29">
        <v>15679</v>
      </c>
    </row>
    <row r="407" spans="1:12" x14ac:dyDescent="0.2">
      <c r="A407" s="29">
        <v>225621</v>
      </c>
      <c r="B407" s="29" t="s">
        <v>605</v>
      </c>
      <c r="C407" s="29" t="s">
        <v>137</v>
      </c>
      <c r="D407" s="29" t="s">
        <v>138</v>
      </c>
      <c r="E407" s="29" t="s">
        <v>1256</v>
      </c>
      <c r="F407" s="31">
        <v>20176</v>
      </c>
      <c r="G407" s="29" t="s">
        <v>1257</v>
      </c>
      <c r="H407" s="29" t="s">
        <v>1935</v>
      </c>
      <c r="I407" s="29" t="s">
        <v>1936</v>
      </c>
      <c r="J407" s="29" t="s">
        <v>1937</v>
      </c>
      <c r="K407" s="29" t="s">
        <v>744</v>
      </c>
      <c r="L407" s="29">
        <v>15679</v>
      </c>
    </row>
    <row r="408" spans="1:12" x14ac:dyDescent="0.2">
      <c r="A408" s="29">
        <v>211935</v>
      </c>
      <c r="B408" s="29" t="s">
        <v>451</v>
      </c>
      <c r="C408" s="29" t="s">
        <v>137</v>
      </c>
      <c r="D408" s="29" t="s">
        <v>749</v>
      </c>
      <c r="E408" s="29" t="s">
        <v>1256</v>
      </c>
      <c r="F408" s="31">
        <v>21605</v>
      </c>
      <c r="G408" s="29" t="s">
        <v>1257</v>
      </c>
      <c r="H408" s="29" t="s">
        <v>1938</v>
      </c>
      <c r="K408" s="29" t="s">
        <v>744</v>
      </c>
      <c r="L408" s="29">
        <v>15679</v>
      </c>
    </row>
    <row r="409" spans="1:12" x14ac:dyDescent="0.2">
      <c r="A409" s="29">
        <v>211934</v>
      </c>
      <c r="B409" s="29" t="s">
        <v>740</v>
      </c>
      <c r="D409" s="29" t="s">
        <v>741</v>
      </c>
      <c r="E409" s="29" t="s">
        <v>1256</v>
      </c>
      <c r="F409" s="31">
        <v>25693</v>
      </c>
      <c r="G409" s="29" t="s">
        <v>1257</v>
      </c>
      <c r="H409" s="29" t="s">
        <v>742</v>
      </c>
      <c r="J409" s="29" t="s">
        <v>743</v>
      </c>
      <c r="K409" s="29" t="s">
        <v>744</v>
      </c>
      <c r="L409" s="29">
        <v>15679</v>
      </c>
    </row>
    <row r="410" spans="1:12" x14ac:dyDescent="0.2">
      <c r="A410" s="29">
        <v>112897</v>
      </c>
      <c r="B410" s="29" t="s">
        <v>245</v>
      </c>
      <c r="D410" s="29" t="s">
        <v>751</v>
      </c>
      <c r="E410" s="29" t="s">
        <v>1256</v>
      </c>
      <c r="F410" s="31">
        <v>19318</v>
      </c>
      <c r="G410" s="29" t="s">
        <v>1257</v>
      </c>
      <c r="H410" s="29" t="s">
        <v>1939</v>
      </c>
      <c r="J410" s="29" t="s">
        <v>1940</v>
      </c>
      <c r="K410" s="29" t="s">
        <v>744</v>
      </c>
      <c r="L410" s="29">
        <v>15679</v>
      </c>
    </row>
    <row r="411" spans="1:12" x14ac:dyDescent="0.2">
      <c r="A411" s="29">
        <v>277692</v>
      </c>
      <c r="B411" s="29" t="s">
        <v>498</v>
      </c>
      <c r="D411" s="29" t="s">
        <v>987</v>
      </c>
      <c r="E411" s="29" t="s">
        <v>1256</v>
      </c>
      <c r="F411" s="31">
        <v>17160</v>
      </c>
      <c r="G411" s="29" t="s">
        <v>1257</v>
      </c>
      <c r="H411" s="29" t="s">
        <v>1941</v>
      </c>
      <c r="J411" s="29" t="s">
        <v>1942</v>
      </c>
      <c r="K411" s="29" t="s">
        <v>575</v>
      </c>
      <c r="L411" s="29">
        <v>15769</v>
      </c>
    </row>
    <row r="412" spans="1:12" x14ac:dyDescent="0.2">
      <c r="A412" s="29">
        <v>271334</v>
      </c>
      <c r="B412" s="29" t="s">
        <v>581</v>
      </c>
      <c r="D412" s="29" t="s">
        <v>1146</v>
      </c>
      <c r="E412" s="29" t="s">
        <v>1256</v>
      </c>
      <c r="F412" s="31">
        <v>13650</v>
      </c>
      <c r="G412" s="29" t="s">
        <v>1257</v>
      </c>
      <c r="H412" s="29" t="s">
        <v>1943</v>
      </c>
      <c r="J412" s="29" t="s">
        <v>1944</v>
      </c>
      <c r="K412" s="29" t="s">
        <v>575</v>
      </c>
      <c r="L412" s="29">
        <v>15769</v>
      </c>
    </row>
    <row r="413" spans="1:12" x14ac:dyDescent="0.2">
      <c r="A413" s="29">
        <v>270849</v>
      </c>
      <c r="B413" s="29" t="s">
        <v>100</v>
      </c>
      <c r="D413" s="29" t="s">
        <v>584</v>
      </c>
      <c r="E413" s="29" t="s">
        <v>1256</v>
      </c>
      <c r="F413" s="31">
        <v>22622</v>
      </c>
      <c r="G413" s="29" t="s">
        <v>1257</v>
      </c>
      <c r="H413" s="29" t="s">
        <v>1945</v>
      </c>
      <c r="J413" s="29" t="s">
        <v>1946</v>
      </c>
      <c r="K413" s="29" t="s">
        <v>575</v>
      </c>
      <c r="L413" s="29">
        <v>15769</v>
      </c>
    </row>
    <row r="414" spans="1:12" x14ac:dyDescent="0.2">
      <c r="A414" s="29">
        <v>265386</v>
      </c>
      <c r="B414" s="29" t="s">
        <v>358</v>
      </c>
      <c r="D414" s="29" t="s">
        <v>95</v>
      </c>
      <c r="E414" s="29" t="s">
        <v>1256</v>
      </c>
      <c r="F414" s="31">
        <v>23569</v>
      </c>
      <c r="G414" s="29" t="s">
        <v>1257</v>
      </c>
      <c r="H414" s="29" t="s">
        <v>1061</v>
      </c>
      <c r="J414" s="29" t="s">
        <v>1062</v>
      </c>
      <c r="K414" s="29" t="s">
        <v>575</v>
      </c>
      <c r="L414" s="29">
        <v>15769</v>
      </c>
    </row>
    <row r="415" spans="1:12" x14ac:dyDescent="0.2">
      <c r="A415" s="29">
        <v>264139</v>
      </c>
      <c r="B415" s="29" t="s">
        <v>1102</v>
      </c>
      <c r="D415" s="29" t="s">
        <v>1157</v>
      </c>
      <c r="E415" s="29" t="s">
        <v>1256</v>
      </c>
      <c r="F415" s="31">
        <v>20462</v>
      </c>
      <c r="G415" s="29" t="s">
        <v>1257</v>
      </c>
      <c r="H415" s="29" t="s">
        <v>1512</v>
      </c>
      <c r="J415" s="29" t="s">
        <v>1947</v>
      </c>
      <c r="K415" s="29" t="s">
        <v>575</v>
      </c>
      <c r="L415" s="29">
        <v>15769</v>
      </c>
    </row>
    <row r="416" spans="1:12" x14ac:dyDescent="0.2">
      <c r="A416" s="29">
        <v>264138</v>
      </c>
      <c r="B416" s="29" t="s">
        <v>424</v>
      </c>
      <c r="D416" s="29" t="s">
        <v>1074</v>
      </c>
      <c r="E416" s="29" t="s">
        <v>1256</v>
      </c>
      <c r="F416" s="31">
        <v>15508</v>
      </c>
      <c r="G416" s="29" t="s">
        <v>1257</v>
      </c>
      <c r="H416" s="29" t="s">
        <v>1512</v>
      </c>
      <c r="J416" s="29" t="s">
        <v>1948</v>
      </c>
      <c r="K416" s="29" t="s">
        <v>575</v>
      </c>
      <c r="L416" s="29">
        <v>15769</v>
      </c>
    </row>
    <row r="417" spans="1:12" x14ac:dyDescent="0.2">
      <c r="A417" s="29">
        <v>264137</v>
      </c>
      <c r="B417" s="29" t="s">
        <v>1102</v>
      </c>
      <c r="D417" s="29" t="s">
        <v>1156</v>
      </c>
      <c r="E417" s="29" t="s">
        <v>1256</v>
      </c>
      <c r="F417" s="31">
        <v>18441</v>
      </c>
      <c r="G417" s="29" t="s">
        <v>1257</v>
      </c>
      <c r="H417" s="29" t="s">
        <v>1512</v>
      </c>
      <c r="J417" s="29" t="s">
        <v>1949</v>
      </c>
      <c r="K417" s="29" t="s">
        <v>575</v>
      </c>
      <c r="L417" s="29">
        <v>15769</v>
      </c>
    </row>
    <row r="418" spans="1:12" x14ac:dyDescent="0.2">
      <c r="A418" s="29">
        <v>246604</v>
      </c>
      <c r="B418" s="29" t="s">
        <v>610</v>
      </c>
      <c r="C418" s="29" t="s">
        <v>66</v>
      </c>
      <c r="D418" s="29" t="s">
        <v>794</v>
      </c>
      <c r="E418" s="29" t="s">
        <v>1256</v>
      </c>
      <c r="F418" s="31">
        <v>23448</v>
      </c>
      <c r="G418" s="29" t="s">
        <v>1257</v>
      </c>
      <c r="H418" s="29" t="s">
        <v>1950</v>
      </c>
      <c r="J418" s="29" t="s">
        <v>1951</v>
      </c>
      <c r="K418" s="29" t="s">
        <v>575</v>
      </c>
      <c r="L418" s="29">
        <v>15769</v>
      </c>
    </row>
    <row r="419" spans="1:12" x14ac:dyDescent="0.2">
      <c r="A419" s="29">
        <v>246289</v>
      </c>
      <c r="B419" s="29" t="s">
        <v>1147</v>
      </c>
      <c r="C419" s="29" t="s">
        <v>54</v>
      </c>
      <c r="D419" s="29" t="s">
        <v>648</v>
      </c>
      <c r="E419" s="29" t="s">
        <v>1256</v>
      </c>
      <c r="F419" s="31">
        <v>22736</v>
      </c>
      <c r="G419" s="29" t="s">
        <v>1257</v>
      </c>
      <c r="H419" s="29" t="s">
        <v>1952</v>
      </c>
      <c r="J419" s="29" t="s">
        <v>1953</v>
      </c>
      <c r="K419" s="29" t="s">
        <v>575</v>
      </c>
      <c r="L419" s="29">
        <v>15769</v>
      </c>
    </row>
    <row r="420" spans="1:12" x14ac:dyDescent="0.2">
      <c r="A420" s="29">
        <v>236927</v>
      </c>
      <c r="B420" s="29" t="s">
        <v>1064</v>
      </c>
      <c r="D420" s="29" t="s">
        <v>1065</v>
      </c>
      <c r="E420" s="29" t="s">
        <v>1256</v>
      </c>
      <c r="F420" s="31">
        <v>21425</v>
      </c>
      <c r="G420" s="29" t="s">
        <v>1257</v>
      </c>
      <c r="H420" s="29" t="s">
        <v>1954</v>
      </c>
      <c r="J420" s="29" t="s">
        <v>1955</v>
      </c>
      <c r="K420" s="29" t="s">
        <v>575</v>
      </c>
      <c r="L420" s="29">
        <v>15769</v>
      </c>
    </row>
    <row r="421" spans="1:12" x14ac:dyDescent="0.2">
      <c r="A421" s="29">
        <v>236716</v>
      </c>
      <c r="B421" s="29" t="s">
        <v>193</v>
      </c>
      <c r="D421" s="29" t="s">
        <v>982</v>
      </c>
      <c r="E421" s="29" t="s">
        <v>1256</v>
      </c>
      <c r="F421" s="31">
        <v>21231</v>
      </c>
      <c r="G421" s="29" t="s">
        <v>1257</v>
      </c>
      <c r="H421" s="29" t="s">
        <v>983</v>
      </c>
      <c r="J421" s="29" t="s">
        <v>984</v>
      </c>
      <c r="K421" s="29" t="s">
        <v>575</v>
      </c>
      <c r="L421" s="29">
        <v>15769</v>
      </c>
    </row>
    <row r="422" spans="1:12" x14ac:dyDescent="0.2">
      <c r="A422" s="29">
        <v>234762</v>
      </c>
      <c r="B422" s="29" t="s">
        <v>389</v>
      </c>
      <c r="C422" s="29" t="s">
        <v>54</v>
      </c>
      <c r="D422" s="29" t="s">
        <v>588</v>
      </c>
      <c r="E422" s="29" t="s">
        <v>1256</v>
      </c>
      <c r="F422" s="31">
        <v>19473</v>
      </c>
      <c r="G422" s="29" t="s">
        <v>1257</v>
      </c>
      <c r="H422" s="29" t="s">
        <v>589</v>
      </c>
      <c r="I422" s="29" t="s">
        <v>1956</v>
      </c>
      <c r="J422" s="29" t="s">
        <v>590</v>
      </c>
      <c r="K422" s="29" t="s">
        <v>575</v>
      </c>
      <c r="L422" s="29">
        <v>15769</v>
      </c>
    </row>
    <row r="423" spans="1:12" x14ac:dyDescent="0.2">
      <c r="A423" s="29">
        <v>229872</v>
      </c>
      <c r="B423" s="29" t="s">
        <v>1149</v>
      </c>
      <c r="D423" s="29" t="s">
        <v>1066</v>
      </c>
      <c r="E423" s="29" t="s">
        <v>1278</v>
      </c>
      <c r="F423" s="31">
        <v>22974</v>
      </c>
      <c r="G423" s="29" t="s">
        <v>1257</v>
      </c>
      <c r="H423" s="29" t="s">
        <v>1150</v>
      </c>
      <c r="J423" s="29" t="s">
        <v>1151</v>
      </c>
      <c r="K423" s="29" t="s">
        <v>575</v>
      </c>
      <c r="L423" s="29">
        <v>15769</v>
      </c>
    </row>
    <row r="424" spans="1:12" x14ac:dyDescent="0.2">
      <c r="A424" s="29">
        <v>226321</v>
      </c>
      <c r="B424" s="29" t="s">
        <v>979</v>
      </c>
      <c r="C424" s="29" t="s">
        <v>54</v>
      </c>
      <c r="D424" s="29" t="s">
        <v>980</v>
      </c>
      <c r="E424" s="29" t="s">
        <v>1256</v>
      </c>
      <c r="F424" s="31">
        <v>28955</v>
      </c>
      <c r="G424" s="29" t="s">
        <v>1257</v>
      </c>
      <c r="H424" s="29" t="s">
        <v>1957</v>
      </c>
      <c r="J424" s="29" t="s">
        <v>1958</v>
      </c>
      <c r="K424" s="29" t="s">
        <v>575</v>
      </c>
      <c r="L424" s="29">
        <v>15769</v>
      </c>
    </row>
    <row r="425" spans="1:12" x14ac:dyDescent="0.2">
      <c r="A425" s="29">
        <v>224931</v>
      </c>
      <c r="B425" s="29" t="s">
        <v>985</v>
      </c>
      <c r="D425" s="29" t="s">
        <v>986</v>
      </c>
      <c r="E425" s="29" t="s">
        <v>1256</v>
      </c>
      <c r="F425" s="31">
        <v>26563</v>
      </c>
      <c r="G425" s="29" t="s">
        <v>1257</v>
      </c>
      <c r="H425" s="29" t="s">
        <v>1959</v>
      </c>
      <c r="I425" s="29">
        <v>243001576</v>
      </c>
      <c r="J425" s="29" t="s">
        <v>1960</v>
      </c>
      <c r="K425" s="29" t="s">
        <v>575</v>
      </c>
      <c r="L425" s="29">
        <v>15769</v>
      </c>
    </row>
    <row r="426" spans="1:12" x14ac:dyDescent="0.2">
      <c r="A426" s="29">
        <v>224440</v>
      </c>
      <c r="B426" s="29" t="s">
        <v>826</v>
      </c>
      <c r="D426" s="29" t="s">
        <v>1068</v>
      </c>
      <c r="E426" s="29" t="s">
        <v>1256</v>
      </c>
      <c r="F426" s="31">
        <v>25570</v>
      </c>
      <c r="G426" s="29" t="s">
        <v>1257</v>
      </c>
      <c r="H426" s="29" t="s">
        <v>1069</v>
      </c>
      <c r="J426" s="29" t="s">
        <v>1070</v>
      </c>
      <c r="K426" s="29" t="s">
        <v>575</v>
      </c>
      <c r="L426" s="29">
        <v>15769</v>
      </c>
    </row>
    <row r="427" spans="1:12" x14ac:dyDescent="0.2">
      <c r="A427" s="29">
        <v>222948</v>
      </c>
      <c r="B427" s="29" t="s">
        <v>426</v>
      </c>
      <c r="D427" s="29" t="s">
        <v>583</v>
      </c>
      <c r="E427" s="29" t="s">
        <v>1256</v>
      </c>
      <c r="F427" s="31">
        <v>18025</v>
      </c>
      <c r="G427" s="29" t="s">
        <v>1257</v>
      </c>
      <c r="H427" s="29" t="s">
        <v>598</v>
      </c>
      <c r="I427" s="29" t="s">
        <v>1961</v>
      </c>
      <c r="J427" s="29" t="s">
        <v>599</v>
      </c>
      <c r="K427" s="29" t="s">
        <v>575</v>
      </c>
      <c r="L427" s="29">
        <v>15769</v>
      </c>
    </row>
    <row r="428" spans="1:12" x14ac:dyDescent="0.2">
      <c r="A428" s="29">
        <v>222509</v>
      </c>
      <c r="B428" s="29" t="s">
        <v>585</v>
      </c>
      <c r="D428" s="29" t="s">
        <v>1066</v>
      </c>
      <c r="E428" s="29" t="s">
        <v>1256</v>
      </c>
      <c r="F428" s="31">
        <v>20447</v>
      </c>
      <c r="G428" s="29" t="s">
        <v>1257</v>
      </c>
      <c r="H428" s="29" t="s">
        <v>1962</v>
      </c>
      <c r="J428" s="29" t="s">
        <v>1963</v>
      </c>
      <c r="K428" s="29" t="s">
        <v>575</v>
      </c>
      <c r="L428" s="29">
        <v>15769</v>
      </c>
    </row>
    <row r="429" spans="1:12" x14ac:dyDescent="0.2">
      <c r="A429" s="29">
        <v>219716</v>
      </c>
      <c r="B429" s="29" t="s">
        <v>976</v>
      </c>
      <c r="D429" s="29" t="s">
        <v>977</v>
      </c>
      <c r="E429" s="29" t="s">
        <v>1256</v>
      </c>
      <c r="F429" s="31">
        <v>24268</v>
      </c>
      <c r="G429" s="29" t="s">
        <v>1257</v>
      </c>
      <c r="H429" s="29" t="s">
        <v>1964</v>
      </c>
      <c r="J429" s="29" t="s">
        <v>1965</v>
      </c>
      <c r="K429" s="29" t="s">
        <v>575</v>
      </c>
      <c r="L429" s="29">
        <v>15769</v>
      </c>
    </row>
    <row r="430" spans="1:12" x14ac:dyDescent="0.2">
      <c r="A430" s="29">
        <v>217604</v>
      </c>
      <c r="B430" s="29" t="s">
        <v>943</v>
      </c>
      <c r="D430" s="29" t="s">
        <v>978</v>
      </c>
      <c r="E430" s="29" t="s">
        <v>1256</v>
      </c>
      <c r="F430" s="31">
        <v>25337</v>
      </c>
      <c r="G430" s="29" t="s">
        <v>1257</v>
      </c>
      <c r="H430" s="29" t="s">
        <v>1966</v>
      </c>
      <c r="I430" s="29" t="s">
        <v>1967</v>
      </c>
      <c r="J430" s="29" t="s">
        <v>1968</v>
      </c>
      <c r="K430" s="29" t="s">
        <v>575</v>
      </c>
      <c r="L430" s="29">
        <v>15769</v>
      </c>
    </row>
    <row r="431" spans="1:12" x14ac:dyDescent="0.2">
      <c r="A431" s="29">
        <v>217603</v>
      </c>
      <c r="B431" s="29" t="s">
        <v>988</v>
      </c>
      <c r="D431" s="29" t="s">
        <v>989</v>
      </c>
      <c r="E431" s="29" t="s">
        <v>1256</v>
      </c>
      <c r="F431" s="31">
        <v>21478</v>
      </c>
      <c r="G431" s="29" t="s">
        <v>1257</v>
      </c>
      <c r="H431" s="29" t="s">
        <v>1969</v>
      </c>
      <c r="J431" s="29" t="s">
        <v>1970</v>
      </c>
      <c r="K431" s="29" t="s">
        <v>575</v>
      </c>
      <c r="L431" s="29">
        <v>15769</v>
      </c>
    </row>
    <row r="432" spans="1:12" x14ac:dyDescent="0.2">
      <c r="A432" s="29">
        <v>217600</v>
      </c>
      <c r="B432" s="29" t="s">
        <v>973</v>
      </c>
      <c r="D432" s="29" t="s">
        <v>349</v>
      </c>
      <c r="E432" s="29" t="s">
        <v>1256</v>
      </c>
      <c r="F432" s="31">
        <v>26750</v>
      </c>
      <c r="G432" s="29" t="s">
        <v>1257</v>
      </c>
      <c r="H432" s="29" t="s">
        <v>974</v>
      </c>
      <c r="I432" s="29" t="s">
        <v>1971</v>
      </c>
      <c r="J432" s="29" t="s">
        <v>975</v>
      </c>
      <c r="K432" s="29" t="s">
        <v>575</v>
      </c>
      <c r="L432" s="29">
        <v>15769</v>
      </c>
    </row>
    <row r="433" spans="1:12" x14ac:dyDescent="0.2">
      <c r="A433" s="29">
        <v>217596</v>
      </c>
      <c r="B433" s="29" t="s">
        <v>594</v>
      </c>
      <c r="D433" s="29" t="s">
        <v>595</v>
      </c>
      <c r="E433" s="29" t="s">
        <v>1256</v>
      </c>
      <c r="F433" s="31">
        <v>15878</v>
      </c>
      <c r="G433" s="29" t="s">
        <v>1257</v>
      </c>
      <c r="H433" s="29" t="s">
        <v>1057</v>
      </c>
      <c r="I433" s="29" t="s">
        <v>1972</v>
      </c>
      <c r="J433" s="29" t="s">
        <v>1058</v>
      </c>
      <c r="K433" s="29" t="s">
        <v>575</v>
      </c>
      <c r="L433" s="29">
        <v>15769</v>
      </c>
    </row>
    <row r="434" spans="1:12" x14ac:dyDescent="0.2">
      <c r="A434" s="29">
        <v>217595</v>
      </c>
      <c r="B434" s="29" t="s">
        <v>73</v>
      </c>
      <c r="D434" s="29" t="s">
        <v>95</v>
      </c>
      <c r="E434" s="29" t="s">
        <v>1256</v>
      </c>
      <c r="F434" s="31">
        <v>14928</v>
      </c>
      <c r="G434" s="29" t="s">
        <v>1257</v>
      </c>
      <c r="H434" s="29" t="s">
        <v>1973</v>
      </c>
      <c r="J434" s="29" t="s">
        <v>1974</v>
      </c>
      <c r="K434" s="29" t="s">
        <v>575</v>
      </c>
      <c r="L434" s="29">
        <v>15769</v>
      </c>
    </row>
    <row r="435" spans="1:12" x14ac:dyDescent="0.2">
      <c r="A435" s="29">
        <v>217591</v>
      </c>
      <c r="B435" s="29" t="s">
        <v>153</v>
      </c>
      <c r="D435" s="29" t="s">
        <v>596</v>
      </c>
      <c r="E435" s="29" t="s">
        <v>1256</v>
      </c>
      <c r="F435" s="31">
        <v>20637</v>
      </c>
      <c r="G435" s="29" t="s">
        <v>1257</v>
      </c>
      <c r="H435" s="29" t="s">
        <v>1975</v>
      </c>
      <c r="J435" s="29" t="s">
        <v>1976</v>
      </c>
      <c r="K435" s="29" t="s">
        <v>575</v>
      </c>
      <c r="L435" s="29">
        <v>15769</v>
      </c>
    </row>
    <row r="436" spans="1:12" x14ac:dyDescent="0.2">
      <c r="A436" s="29">
        <v>183543</v>
      </c>
      <c r="B436" s="29" t="s">
        <v>85</v>
      </c>
      <c r="C436" s="29" t="s">
        <v>54</v>
      </c>
      <c r="D436" s="29" t="s">
        <v>579</v>
      </c>
      <c r="E436" s="29" t="s">
        <v>1256</v>
      </c>
      <c r="F436" s="31">
        <v>22573</v>
      </c>
      <c r="G436" s="29" t="s">
        <v>1257</v>
      </c>
      <c r="H436" s="29" t="s">
        <v>1977</v>
      </c>
      <c r="J436" s="29" t="s">
        <v>1978</v>
      </c>
      <c r="K436" s="29" t="s">
        <v>575</v>
      </c>
      <c r="L436" s="29">
        <v>15769</v>
      </c>
    </row>
    <row r="437" spans="1:12" x14ac:dyDescent="0.2">
      <c r="A437" s="29">
        <v>181997</v>
      </c>
      <c r="B437" s="29" t="s">
        <v>581</v>
      </c>
      <c r="C437" s="29" t="s">
        <v>54</v>
      </c>
      <c r="D437" s="29" t="s">
        <v>582</v>
      </c>
      <c r="E437" s="29" t="s">
        <v>1256</v>
      </c>
      <c r="F437" s="31">
        <v>20256</v>
      </c>
      <c r="G437" s="29" t="s">
        <v>1257</v>
      </c>
      <c r="H437" s="29" t="s">
        <v>1979</v>
      </c>
      <c r="J437" s="29" t="s">
        <v>1980</v>
      </c>
      <c r="K437" s="29" t="s">
        <v>575</v>
      </c>
      <c r="L437" s="29">
        <v>15769</v>
      </c>
    </row>
    <row r="438" spans="1:12" x14ac:dyDescent="0.2">
      <c r="A438" s="29">
        <v>181499</v>
      </c>
      <c r="B438" s="29" t="s">
        <v>585</v>
      </c>
      <c r="D438" s="29" t="s">
        <v>586</v>
      </c>
      <c r="E438" s="29" t="s">
        <v>1256</v>
      </c>
      <c r="F438" s="31">
        <v>24009</v>
      </c>
      <c r="G438" s="29" t="s">
        <v>1257</v>
      </c>
      <c r="H438" s="29" t="s">
        <v>1981</v>
      </c>
      <c r="J438" s="29" t="s">
        <v>1982</v>
      </c>
      <c r="K438" s="29" t="s">
        <v>575</v>
      </c>
      <c r="L438" s="29">
        <v>15769</v>
      </c>
    </row>
    <row r="439" spans="1:12" x14ac:dyDescent="0.2">
      <c r="A439" s="29">
        <v>177631</v>
      </c>
      <c r="B439" s="29" t="s">
        <v>580</v>
      </c>
      <c r="D439" s="29" t="s">
        <v>291</v>
      </c>
      <c r="E439" s="29" t="s">
        <v>1256</v>
      </c>
      <c r="F439" s="31">
        <v>24089</v>
      </c>
      <c r="G439" s="29" t="s">
        <v>1257</v>
      </c>
      <c r="H439" s="29" t="s">
        <v>1983</v>
      </c>
      <c r="J439" s="29" t="s">
        <v>1984</v>
      </c>
      <c r="K439" s="29" t="s">
        <v>575</v>
      </c>
      <c r="L439" s="29">
        <v>15769</v>
      </c>
    </row>
    <row r="440" spans="1:12" x14ac:dyDescent="0.2">
      <c r="A440" s="29">
        <v>177613</v>
      </c>
      <c r="B440" s="29" t="s">
        <v>173</v>
      </c>
      <c r="D440" s="29" t="s">
        <v>95</v>
      </c>
      <c r="E440" s="29" t="s">
        <v>1256</v>
      </c>
      <c r="F440" s="31">
        <v>17975</v>
      </c>
      <c r="G440" s="29" t="s">
        <v>1257</v>
      </c>
      <c r="H440" s="29" t="s">
        <v>1985</v>
      </c>
      <c r="K440" s="29" t="s">
        <v>575</v>
      </c>
      <c r="L440" s="29">
        <v>15769</v>
      </c>
    </row>
    <row r="441" spans="1:12" x14ac:dyDescent="0.2">
      <c r="A441" s="29">
        <v>165932</v>
      </c>
      <c r="B441" s="29" t="s">
        <v>73</v>
      </c>
      <c r="D441" s="29" t="s">
        <v>583</v>
      </c>
      <c r="E441" s="29" t="s">
        <v>1256</v>
      </c>
      <c r="F441" s="31">
        <v>19865</v>
      </c>
      <c r="G441" s="29" t="s">
        <v>1257</v>
      </c>
      <c r="H441" s="29" t="s">
        <v>1986</v>
      </c>
      <c r="J441" s="29" t="s">
        <v>1987</v>
      </c>
      <c r="K441" s="29" t="s">
        <v>575</v>
      </c>
      <c r="L441" s="29">
        <v>15769</v>
      </c>
    </row>
    <row r="442" spans="1:12" x14ac:dyDescent="0.2">
      <c r="A442" s="29">
        <v>157679</v>
      </c>
      <c r="B442" s="29" t="s">
        <v>103</v>
      </c>
      <c r="D442" s="29" t="s">
        <v>572</v>
      </c>
      <c r="E442" s="29" t="s">
        <v>1256</v>
      </c>
      <c r="F442" s="31">
        <v>21943</v>
      </c>
      <c r="G442" s="29" t="s">
        <v>1257</v>
      </c>
      <c r="H442" s="29" t="s">
        <v>1144</v>
      </c>
      <c r="I442" s="29" t="s">
        <v>1988</v>
      </c>
      <c r="J442" s="29" t="s">
        <v>1145</v>
      </c>
      <c r="K442" s="29" t="s">
        <v>575</v>
      </c>
      <c r="L442" s="29">
        <v>15769</v>
      </c>
    </row>
    <row r="443" spans="1:12" x14ac:dyDescent="0.2">
      <c r="A443" s="29">
        <v>151993</v>
      </c>
      <c r="B443" s="29" t="s">
        <v>59</v>
      </c>
      <c r="C443" s="29" t="s">
        <v>54</v>
      </c>
      <c r="D443" s="29" t="s">
        <v>579</v>
      </c>
      <c r="E443" s="29" t="s">
        <v>1256</v>
      </c>
      <c r="F443" s="31">
        <v>20979</v>
      </c>
      <c r="G443" s="29" t="s">
        <v>1257</v>
      </c>
      <c r="H443" s="29" t="s">
        <v>1989</v>
      </c>
      <c r="I443" s="29" t="s">
        <v>1990</v>
      </c>
      <c r="J443" s="29" t="s">
        <v>1991</v>
      </c>
      <c r="K443" s="29" t="s">
        <v>575</v>
      </c>
      <c r="L443" s="29">
        <v>15769</v>
      </c>
    </row>
    <row r="444" spans="1:12" x14ac:dyDescent="0.2">
      <c r="A444" s="29">
        <v>145697</v>
      </c>
      <c r="B444" s="29" t="s">
        <v>207</v>
      </c>
      <c r="D444" s="29" t="s">
        <v>291</v>
      </c>
      <c r="E444" s="29" t="s">
        <v>1256</v>
      </c>
      <c r="F444" s="31">
        <v>21725</v>
      </c>
      <c r="G444" s="29" t="s">
        <v>1257</v>
      </c>
      <c r="H444" s="29" t="s">
        <v>1992</v>
      </c>
      <c r="I444" s="29" t="s">
        <v>1993</v>
      </c>
      <c r="J444" s="29" t="s">
        <v>1994</v>
      </c>
      <c r="K444" s="29" t="s">
        <v>575</v>
      </c>
      <c r="L444" s="29">
        <v>15769</v>
      </c>
    </row>
    <row r="445" spans="1:12" x14ac:dyDescent="0.2">
      <c r="A445" s="29">
        <v>144310</v>
      </c>
      <c r="B445" s="29" t="s">
        <v>1153</v>
      </c>
      <c r="D445" s="29" t="s">
        <v>521</v>
      </c>
      <c r="E445" s="29" t="s">
        <v>1278</v>
      </c>
      <c r="F445" s="31">
        <v>28552</v>
      </c>
      <c r="G445" s="29" t="s">
        <v>1257</v>
      </c>
      <c r="H445" s="29" t="s">
        <v>1154</v>
      </c>
      <c r="J445" s="29" t="s">
        <v>1155</v>
      </c>
      <c r="K445" s="29" t="s">
        <v>575</v>
      </c>
      <c r="L445" s="29">
        <v>15769</v>
      </c>
    </row>
    <row r="446" spans="1:12" x14ac:dyDescent="0.2">
      <c r="A446" s="29">
        <v>141595</v>
      </c>
      <c r="B446" s="29" t="s">
        <v>592</v>
      </c>
      <c r="D446" s="29" t="s">
        <v>593</v>
      </c>
      <c r="E446" s="29" t="s">
        <v>1256</v>
      </c>
      <c r="F446" s="31">
        <v>17144</v>
      </c>
      <c r="G446" s="29" t="s">
        <v>1257</v>
      </c>
      <c r="H446" s="29" t="s">
        <v>1995</v>
      </c>
      <c r="J446" s="29" t="s">
        <v>1996</v>
      </c>
      <c r="K446" s="29" t="s">
        <v>575</v>
      </c>
      <c r="L446" s="29">
        <v>15769</v>
      </c>
    </row>
    <row r="447" spans="1:12" x14ac:dyDescent="0.2">
      <c r="A447" s="29">
        <v>129768</v>
      </c>
      <c r="B447" s="29" t="s">
        <v>1004</v>
      </c>
      <c r="C447" s="29" t="s">
        <v>54</v>
      </c>
      <c r="D447" s="29" t="s">
        <v>1063</v>
      </c>
      <c r="E447" s="29" t="s">
        <v>1256</v>
      </c>
      <c r="F447" s="31">
        <v>15641</v>
      </c>
      <c r="G447" s="29" t="s">
        <v>1257</v>
      </c>
      <c r="H447" s="29" t="s">
        <v>1997</v>
      </c>
      <c r="J447" s="29" t="s">
        <v>1998</v>
      </c>
      <c r="K447" s="29" t="s">
        <v>575</v>
      </c>
      <c r="L447" s="29">
        <v>15769</v>
      </c>
    </row>
    <row r="448" spans="1:12" x14ac:dyDescent="0.2">
      <c r="A448" s="29">
        <v>105322</v>
      </c>
      <c r="B448" s="29" t="s">
        <v>389</v>
      </c>
      <c r="D448" s="29" t="s">
        <v>572</v>
      </c>
      <c r="E448" s="29" t="s">
        <v>1256</v>
      </c>
      <c r="F448" s="31">
        <v>19961</v>
      </c>
      <c r="G448" s="29" t="s">
        <v>1257</v>
      </c>
      <c r="H448" s="29" t="s">
        <v>573</v>
      </c>
      <c r="I448" s="29" t="s">
        <v>578</v>
      </c>
      <c r="J448" s="29" t="s">
        <v>574</v>
      </c>
      <c r="K448" s="29" t="s">
        <v>575</v>
      </c>
      <c r="L448" s="29">
        <v>15769</v>
      </c>
    </row>
    <row r="449" spans="1:12" x14ac:dyDescent="0.2">
      <c r="A449" s="29">
        <v>165953</v>
      </c>
      <c r="B449" s="29" t="s">
        <v>53</v>
      </c>
      <c r="D449" s="29" t="s">
        <v>1999</v>
      </c>
      <c r="E449" s="29" t="s">
        <v>1256</v>
      </c>
      <c r="F449" s="31">
        <v>20563</v>
      </c>
      <c r="G449" s="29" t="s">
        <v>1257</v>
      </c>
      <c r="H449" s="29" t="s">
        <v>2000</v>
      </c>
      <c r="J449" s="29" t="s">
        <v>2001</v>
      </c>
      <c r="K449" s="29" t="s">
        <v>703</v>
      </c>
      <c r="L449" s="29">
        <v>10325</v>
      </c>
    </row>
    <row r="450" spans="1:12" x14ac:dyDescent="0.2">
      <c r="A450" s="29">
        <v>114717</v>
      </c>
      <c r="B450" s="29" t="s">
        <v>581</v>
      </c>
      <c r="D450" s="29" t="s">
        <v>332</v>
      </c>
      <c r="E450" s="29" t="s">
        <v>1256</v>
      </c>
      <c r="F450" s="31">
        <v>12494</v>
      </c>
      <c r="G450" s="29" t="s">
        <v>1257</v>
      </c>
      <c r="H450" s="29" t="s">
        <v>2002</v>
      </c>
      <c r="I450" s="29" t="s">
        <v>2003</v>
      </c>
      <c r="J450" s="29" t="s">
        <v>2004</v>
      </c>
      <c r="K450" s="29" t="s">
        <v>703</v>
      </c>
      <c r="L450" s="29">
        <v>10325</v>
      </c>
    </row>
    <row r="451" spans="1:12" x14ac:dyDescent="0.2">
      <c r="A451" s="29">
        <v>205507</v>
      </c>
      <c r="B451" s="29" t="s">
        <v>120</v>
      </c>
      <c r="D451" s="29" t="s">
        <v>368</v>
      </c>
      <c r="E451" s="29" t="s">
        <v>1256</v>
      </c>
      <c r="F451" s="31">
        <v>21795</v>
      </c>
      <c r="G451" s="29" t="s">
        <v>1257</v>
      </c>
      <c r="H451" s="29" t="s">
        <v>2005</v>
      </c>
      <c r="J451" s="29" t="s">
        <v>2006</v>
      </c>
      <c r="K451" s="29" t="s">
        <v>477</v>
      </c>
      <c r="L451" s="29">
        <v>10335</v>
      </c>
    </row>
    <row r="452" spans="1:12" x14ac:dyDescent="0.2">
      <c r="A452" s="29">
        <v>124606</v>
      </c>
      <c r="B452" s="29" t="s">
        <v>2007</v>
      </c>
      <c r="D452" s="29" t="s">
        <v>2008</v>
      </c>
      <c r="E452" s="29" t="s">
        <v>1278</v>
      </c>
      <c r="F452" s="31">
        <v>22920</v>
      </c>
      <c r="G452" s="29" t="s">
        <v>1257</v>
      </c>
      <c r="H452" s="29" t="s">
        <v>1498</v>
      </c>
      <c r="I452" s="29" t="s">
        <v>2009</v>
      </c>
      <c r="J452" s="29" t="s">
        <v>2010</v>
      </c>
      <c r="K452" s="29" t="s">
        <v>477</v>
      </c>
      <c r="L452" s="29">
        <v>10335</v>
      </c>
    </row>
    <row r="453" spans="1:12" x14ac:dyDescent="0.2">
      <c r="A453" s="29">
        <v>236581</v>
      </c>
      <c r="B453" s="29" t="s">
        <v>117</v>
      </c>
      <c r="D453" s="29" t="s">
        <v>211</v>
      </c>
      <c r="E453" s="29" t="s">
        <v>1256</v>
      </c>
      <c r="F453" s="31">
        <v>18465</v>
      </c>
      <c r="G453" s="29" t="s">
        <v>1257</v>
      </c>
      <c r="H453" s="29" t="s">
        <v>2011</v>
      </c>
      <c r="I453" s="29">
        <v>612385505</v>
      </c>
      <c r="J453" s="29" t="s">
        <v>2012</v>
      </c>
      <c r="K453" s="29" t="s">
        <v>801</v>
      </c>
      <c r="L453" s="29">
        <v>10343</v>
      </c>
    </row>
    <row r="454" spans="1:12" x14ac:dyDescent="0.2">
      <c r="A454" s="29">
        <v>234745</v>
      </c>
      <c r="B454" s="29" t="s">
        <v>752</v>
      </c>
      <c r="D454" s="29" t="s">
        <v>2013</v>
      </c>
      <c r="E454" s="29" t="s">
        <v>1256</v>
      </c>
      <c r="F454" s="31">
        <v>18923</v>
      </c>
      <c r="G454" s="29" t="s">
        <v>1257</v>
      </c>
      <c r="H454" s="29" t="s">
        <v>2014</v>
      </c>
      <c r="I454" s="29" t="s">
        <v>2015</v>
      </c>
      <c r="J454" s="29" t="s">
        <v>2016</v>
      </c>
      <c r="K454" s="29" t="s">
        <v>801</v>
      </c>
      <c r="L454" s="29">
        <v>10343</v>
      </c>
    </row>
    <row r="455" spans="1:12" x14ac:dyDescent="0.2">
      <c r="A455" s="29">
        <v>126543</v>
      </c>
      <c r="B455" s="29" t="s">
        <v>635</v>
      </c>
      <c r="C455" s="29" t="s">
        <v>66</v>
      </c>
      <c r="D455" s="29" t="s">
        <v>2017</v>
      </c>
      <c r="E455" s="29" t="s">
        <v>1256</v>
      </c>
      <c r="F455" s="31">
        <v>16028</v>
      </c>
      <c r="G455" s="29" t="s">
        <v>1257</v>
      </c>
      <c r="H455" s="29" t="s">
        <v>2018</v>
      </c>
      <c r="I455" s="29" t="s">
        <v>2019</v>
      </c>
      <c r="J455" s="29" t="s">
        <v>2020</v>
      </c>
      <c r="K455" s="29" t="s">
        <v>801</v>
      </c>
      <c r="L455" s="29">
        <v>10343</v>
      </c>
    </row>
    <row r="456" spans="1:12" x14ac:dyDescent="0.2">
      <c r="A456" s="29">
        <v>122902</v>
      </c>
      <c r="C456" s="29" t="s">
        <v>166</v>
      </c>
      <c r="D456" s="29" t="s">
        <v>2021</v>
      </c>
      <c r="E456" s="29" t="s">
        <v>1256</v>
      </c>
      <c r="F456" s="31">
        <v>18767</v>
      </c>
      <c r="G456" s="29" t="s">
        <v>1257</v>
      </c>
      <c r="H456" s="29" t="s">
        <v>2022</v>
      </c>
      <c r="J456" s="29" t="s">
        <v>2023</v>
      </c>
      <c r="K456" s="29" t="s">
        <v>801</v>
      </c>
      <c r="L456" s="29">
        <v>10343</v>
      </c>
    </row>
    <row r="457" spans="1:12" x14ac:dyDescent="0.2">
      <c r="A457" s="29">
        <v>279140</v>
      </c>
      <c r="B457" s="29" t="s">
        <v>350</v>
      </c>
      <c r="D457" s="29" t="s">
        <v>2024</v>
      </c>
      <c r="E457" s="29" t="s">
        <v>1256</v>
      </c>
      <c r="F457" s="31">
        <v>20003</v>
      </c>
      <c r="G457" s="29" t="s">
        <v>1257</v>
      </c>
      <c r="H457" s="29" t="s">
        <v>2025</v>
      </c>
      <c r="J457" s="29" t="s">
        <v>2026</v>
      </c>
      <c r="K457" s="29" t="s">
        <v>554</v>
      </c>
      <c r="L457" s="29">
        <v>13462</v>
      </c>
    </row>
    <row r="458" spans="1:12" x14ac:dyDescent="0.2">
      <c r="A458" s="29">
        <v>173320</v>
      </c>
      <c r="B458" s="29" t="s">
        <v>389</v>
      </c>
      <c r="D458" s="29" t="s">
        <v>1130</v>
      </c>
      <c r="E458" s="29" t="s">
        <v>1256</v>
      </c>
      <c r="F458" s="31">
        <v>19280</v>
      </c>
      <c r="G458" s="29" t="s">
        <v>1257</v>
      </c>
      <c r="H458" s="29" t="s">
        <v>2027</v>
      </c>
      <c r="J458" s="29" t="s">
        <v>2028</v>
      </c>
      <c r="K458" s="29" t="s">
        <v>1906</v>
      </c>
      <c r="L458" s="29">
        <v>14137</v>
      </c>
    </row>
    <row r="459" spans="1:12" x14ac:dyDescent="0.2">
      <c r="A459" s="29">
        <v>106022</v>
      </c>
      <c r="B459" s="29" t="s">
        <v>87</v>
      </c>
      <c r="D459" s="29" t="s">
        <v>1015</v>
      </c>
      <c r="E459" s="29" t="s">
        <v>1256</v>
      </c>
      <c r="F459" s="31">
        <v>18543</v>
      </c>
      <c r="G459" s="29" t="s">
        <v>1257</v>
      </c>
      <c r="H459" s="29" t="s">
        <v>2029</v>
      </c>
      <c r="K459" s="29" t="s">
        <v>1906</v>
      </c>
      <c r="L459" s="29">
        <v>14137</v>
      </c>
    </row>
  </sheetData>
  <autoFilter ref="A2:L459" xr:uid="{8ADA7AC9-49D0-4031-81FC-387C749DFE6D}"/>
  <hyperlinks>
    <hyperlink ref="C1" location="Teaminschrijving!AG1" display="Terug" xr:uid="{98103D30-B8E6-4D68-BCB3-8AFBC88008F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B66A3-E508-41C7-8CDF-E3110CDBA34A}">
  <sheetPr codeName="Blad3"/>
  <dimension ref="A1:H35"/>
  <sheetViews>
    <sheetView workbookViewId="0">
      <selection activeCell="H7" sqref="H7"/>
    </sheetView>
  </sheetViews>
  <sheetFormatPr defaultRowHeight="12.75" x14ac:dyDescent="0.2"/>
  <cols>
    <col min="1" max="1" width="25.85546875" bestFit="1" customWidth="1"/>
    <col min="3" max="3" width="15.5703125" bestFit="1" customWidth="1"/>
    <col min="4" max="4" width="22.7109375" bestFit="1" customWidth="1"/>
    <col min="5" max="5" width="9.5703125" bestFit="1" customWidth="1"/>
    <col min="6" max="6" width="10.28515625" bestFit="1" customWidth="1"/>
    <col min="8" max="8" width="14" bestFit="1" customWidth="1"/>
  </cols>
  <sheetData>
    <row r="1" spans="1:8" x14ac:dyDescent="0.2">
      <c r="A1" s="2" t="s">
        <v>17</v>
      </c>
      <c r="B1" s="2" t="s">
        <v>3</v>
      </c>
      <c r="C1" s="6" t="s">
        <v>30</v>
      </c>
      <c r="D1" s="2" t="s">
        <v>30</v>
      </c>
      <c r="E1" s="2" t="s">
        <v>13</v>
      </c>
      <c r="F1" s="2" t="s">
        <v>29</v>
      </c>
      <c r="G1" s="6" t="s">
        <v>5</v>
      </c>
      <c r="H1" s="6" t="s">
        <v>2042</v>
      </c>
    </row>
    <row r="2" spans="1:8" x14ac:dyDescent="0.2">
      <c r="A2" t="s">
        <v>726</v>
      </c>
      <c r="B2" t="s">
        <v>38</v>
      </c>
      <c r="C2" s="3" t="s">
        <v>1225</v>
      </c>
      <c r="D2" t="s">
        <v>57</v>
      </c>
      <c r="E2" t="s">
        <v>82</v>
      </c>
      <c r="F2" t="s">
        <v>56</v>
      </c>
      <c r="G2">
        <v>1</v>
      </c>
      <c r="H2" t="s">
        <v>726</v>
      </c>
    </row>
    <row r="3" spans="1:8" x14ac:dyDescent="0.2">
      <c r="A3" t="s">
        <v>867</v>
      </c>
      <c r="B3" t="s">
        <v>250</v>
      </c>
      <c r="C3" s="3" t="s">
        <v>1224</v>
      </c>
      <c r="D3" t="s">
        <v>257</v>
      </c>
      <c r="E3" t="s">
        <v>255</v>
      </c>
      <c r="F3" t="s">
        <v>58</v>
      </c>
      <c r="G3">
        <v>2</v>
      </c>
      <c r="H3" t="s">
        <v>867</v>
      </c>
    </row>
    <row r="4" spans="1:8" x14ac:dyDescent="0.2">
      <c r="A4" t="s">
        <v>406</v>
      </c>
      <c r="B4" t="s">
        <v>548</v>
      </c>
      <c r="C4" s="3" t="s">
        <v>1224</v>
      </c>
      <c r="D4" t="s">
        <v>257</v>
      </c>
      <c r="E4" t="s">
        <v>124</v>
      </c>
      <c r="G4">
        <v>3</v>
      </c>
      <c r="H4" t="s">
        <v>867</v>
      </c>
    </row>
    <row r="5" spans="1:8" x14ac:dyDescent="0.2">
      <c r="A5" s="3" t="s">
        <v>575</v>
      </c>
      <c r="B5" t="s">
        <v>852</v>
      </c>
      <c r="C5" s="3" t="s">
        <v>1226</v>
      </c>
      <c r="D5" t="s">
        <v>855</v>
      </c>
      <c r="E5" t="s">
        <v>45</v>
      </c>
      <c r="G5">
        <v>4</v>
      </c>
      <c r="H5" t="s">
        <v>1176</v>
      </c>
    </row>
    <row r="6" spans="1:8" x14ac:dyDescent="0.2">
      <c r="A6" s="3" t="s">
        <v>554</v>
      </c>
      <c r="B6" t="s">
        <v>920</v>
      </c>
      <c r="C6" s="3" t="s">
        <v>1226</v>
      </c>
      <c r="D6" t="s">
        <v>855</v>
      </c>
      <c r="E6" t="s">
        <v>110</v>
      </c>
      <c r="G6">
        <v>5</v>
      </c>
      <c r="H6" t="s">
        <v>2063</v>
      </c>
    </row>
    <row r="7" spans="1:8" x14ac:dyDescent="0.2">
      <c r="A7" t="s">
        <v>184</v>
      </c>
      <c r="B7" t="s">
        <v>1024</v>
      </c>
      <c r="C7" s="3" t="s">
        <v>1226</v>
      </c>
      <c r="D7" t="s">
        <v>855</v>
      </c>
      <c r="E7" s="3" t="s">
        <v>1192</v>
      </c>
      <c r="G7">
        <v>6</v>
      </c>
      <c r="H7" t="s">
        <v>200</v>
      </c>
    </row>
    <row r="8" spans="1:8" x14ac:dyDescent="0.2">
      <c r="A8" t="s">
        <v>744</v>
      </c>
      <c r="B8" t="s">
        <v>1126</v>
      </c>
      <c r="C8" s="3" t="s">
        <v>1226</v>
      </c>
      <c r="D8" t="s">
        <v>855</v>
      </c>
      <c r="G8">
        <v>7</v>
      </c>
      <c r="H8" t="s">
        <v>2043</v>
      </c>
    </row>
    <row r="9" spans="1:8" x14ac:dyDescent="0.2">
      <c r="A9" t="s">
        <v>47</v>
      </c>
      <c r="B9" s="3" t="s">
        <v>758</v>
      </c>
      <c r="C9" s="3" t="s">
        <v>757</v>
      </c>
      <c r="D9" t="s">
        <v>762</v>
      </c>
      <c r="G9">
        <v>8</v>
      </c>
      <c r="H9" t="s">
        <v>2044</v>
      </c>
    </row>
    <row r="10" spans="1:8" x14ac:dyDescent="0.2">
      <c r="A10" t="s">
        <v>321</v>
      </c>
      <c r="G10">
        <v>9</v>
      </c>
      <c r="H10" t="s">
        <v>515</v>
      </c>
    </row>
    <row r="11" spans="1:8" x14ac:dyDescent="0.2">
      <c r="A11" t="s">
        <v>2063</v>
      </c>
      <c r="G11">
        <v>10</v>
      </c>
      <c r="H11" t="s">
        <v>2041</v>
      </c>
    </row>
    <row r="12" spans="1:8" x14ac:dyDescent="0.2">
      <c r="A12" t="s">
        <v>1176</v>
      </c>
      <c r="G12">
        <v>11</v>
      </c>
      <c r="H12" t="s">
        <v>361</v>
      </c>
    </row>
    <row r="13" spans="1:8" x14ac:dyDescent="0.2">
      <c r="A13" t="s">
        <v>200</v>
      </c>
      <c r="G13">
        <v>12</v>
      </c>
      <c r="H13" t="s">
        <v>2045</v>
      </c>
    </row>
    <row r="14" spans="1:8" x14ac:dyDescent="0.2">
      <c r="A14" t="s">
        <v>515</v>
      </c>
      <c r="G14">
        <v>13</v>
      </c>
      <c r="H14" t="s">
        <v>2046</v>
      </c>
    </row>
    <row r="15" spans="1:8" x14ac:dyDescent="0.2">
      <c r="A15" t="s">
        <v>361</v>
      </c>
      <c r="G15">
        <v>14</v>
      </c>
      <c r="H15" t="s">
        <v>2047</v>
      </c>
    </row>
    <row r="16" spans="1:8" x14ac:dyDescent="0.2">
      <c r="A16" t="s">
        <v>214</v>
      </c>
      <c r="G16">
        <v>15</v>
      </c>
      <c r="H16" t="s">
        <v>739</v>
      </c>
    </row>
    <row r="17" spans="1:8" x14ac:dyDescent="0.2">
      <c r="A17" t="s">
        <v>339</v>
      </c>
      <c r="G17">
        <v>16</v>
      </c>
      <c r="H17" t="s">
        <v>214</v>
      </c>
    </row>
    <row r="18" spans="1:8" x14ac:dyDescent="0.2">
      <c r="A18" t="s">
        <v>903</v>
      </c>
      <c r="G18">
        <v>17</v>
      </c>
      <c r="H18" t="s">
        <v>903</v>
      </c>
    </row>
    <row r="19" spans="1:8" x14ac:dyDescent="0.2">
      <c r="A19" t="s">
        <v>464</v>
      </c>
      <c r="G19">
        <v>18</v>
      </c>
      <c r="H19" t="s">
        <v>2048</v>
      </c>
    </row>
    <row r="20" spans="1:8" x14ac:dyDescent="0.2">
      <c r="A20" t="s">
        <v>492</v>
      </c>
      <c r="G20">
        <v>19</v>
      </c>
      <c r="H20" t="s">
        <v>492</v>
      </c>
    </row>
    <row r="21" spans="1:8" x14ac:dyDescent="0.2">
      <c r="A21" t="s">
        <v>147</v>
      </c>
      <c r="G21">
        <v>20</v>
      </c>
      <c r="H21" t="s">
        <v>1037</v>
      </c>
    </row>
    <row r="22" spans="1:8" x14ac:dyDescent="0.2">
      <c r="A22" t="s">
        <v>1037</v>
      </c>
      <c r="H22" t="s">
        <v>689</v>
      </c>
    </row>
    <row r="23" spans="1:8" x14ac:dyDescent="0.2">
      <c r="A23" t="s">
        <v>689</v>
      </c>
      <c r="H23" t="s">
        <v>703</v>
      </c>
    </row>
    <row r="24" spans="1:8" x14ac:dyDescent="0.2">
      <c r="A24" t="s">
        <v>703</v>
      </c>
      <c r="H24" t="s">
        <v>256</v>
      </c>
    </row>
    <row r="25" spans="1:8" x14ac:dyDescent="0.2">
      <c r="A25" s="3" t="s">
        <v>256</v>
      </c>
      <c r="H25" t="s">
        <v>639</v>
      </c>
    </row>
    <row r="26" spans="1:8" x14ac:dyDescent="0.2">
      <c r="A26" t="s">
        <v>639</v>
      </c>
      <c r="H26" t="s">
        <v>159</v>
      </c>
    </row>
    <row r="27" spans="1:8" x14ac:dyDescent="0.2">
      <c r="A27" t="s">
        <v>159</v>
      </c>
      <c r="H27" t="s">
        <v>2049</v>
      </c>
    </row>
    <row r="28" spans="1:8" x14ac:dyDescent="0.2">
      <c r="A28" t="s">
        <v>924</v>
      </c>
      <c r="H28" t="s">
        <v>2050</v>
      </c>
    </row>
    <row r="29" spans="1:8" x14ac:dyDescent="0.2">
      <c r="A29" t="s">
        <v>125</v>
      </c>
      <c r="H29" t="s">
        <v>125</v>
      </c>
    </row>
    <row r="30" spans="1:8" x14ac:dyDescent="0.2">
      <c r="A30" t="s">
        <v>624</v>
      </c>
      <c r="H30" t="s">
        <v>2051</v>
      </c>
    </row>
    <row r="31" spans="1:8" x14ac:dyDescent="0.2">
      <c r="A31" t="s">
        <v>801</v>
      </c>
      <c r="H31" t="s">
        <v>624</v>
      </c>
    </row>
    <row r="32" spans="1:8" x14ac:dyDescent="0.2">
      <c r="A32" t="s">
        <v>477</v>
      </c>
      <c r="H32" t="s">
        <v>801</v>
      </c>
    </row>
    <row r="33" spans="1:8" x14ac:dyDescent="0.2">
      <c r="A33" t="s">
        <v>525</v>
      </c>
      <c r="H33" t="s">
        <v>2052</v>
      </c>
    </row>
    <row r="34" spans="1:8" x14ac:dyDescent="0.2">
      <c r="H34" t="s">
        <v>477</v>
      </c>
    </row>
    <row r="35" spans="1:8" x14ac:dyDescent="0.2">
      <c r="H35" t="s">
        <v>525</v>
      </c>
    </row>
  </sheetData>
  <sortState ref="A2:A925">
    <sortCondition ref="A2:A925"/>
  </sortState>
  <phoneticPr fontId="1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A1F7B-B10B-47A9-ACE9-07FA151E32BB}">
  <sheetPr codeName="Blad5"/>
  <dimension ref="A1:L598"/>
  <sheetViews>
    <sheetView topLeftCell="A572" workbookViewId="0">
      <selection activeCell="E2" sqref="E2:E598"/>
    </sheetView>
  </sheetViews>
  <sheetFormatPr defaultRowHeight="12.75" x14ac:dyDescent="0.2"/>
  <cols>
    <col min="1" max="1" width="19.42578125" bestFit="1" customWidth="1"/>
    <col min="3" max="3" width="15.5703125" bestFit="1" customWidth="1"/>
    <col min="5" max="5" width="9.140625" style="4" bestFit="1" customWidth="1"/>
    <col min="9" max="9" width="10.7109375" bestFit="1" customWidth="1"/>
    <col min="10" max="10" width="21.7109375" bestFit="1" customWidth="1"/>
    <col min="11" max="12" width="8.85546875" style="4"/>
  </cols>
  <sheetData>
    <row r="1" spans="1:12" x14ac:dyDescent="0.2">
      <c r="A1" s="10" t="s">
        <v>2055</v>
      </c>
      <c r="B1" s="2" t="s">
        <v>25</v>
      </c>
      <c r="C1" s="2" t="s">
        <v>2</v>
      </c>
      <c r="D1" s="5" t="s">
        <v>31</v>
      </c>
      <c r="E1" s="4" t="s">
        <v>2057</v>
      </c>
      <c r="H1" s="10" t="s">
        <v>2055</v>
      </c>
      <c r="I1" s="2" t="s">
        <v>25</v>
      </c>
      <c r="J1" s="2" t="s">
        <v>30</v>
      </c>
      <c r="K1" s="5" t="s">
        <v>2056</v>
      </c>
      <c r="L1" s="4" t="s">
        <v>2057</v>
      </c>
    </row>
    <row r="2" spans="1:12" x14ac:dyDescent="0.2">
      <c r="A2" t="str">
        <f>IF(B2&lt;&gt;"",B2&amp;C2,"")</f>
        <v>165940Bandstoten BV</v>
      </c>
      <c r="B2">
        <v>165940</v>
      </c>
      <c r="C2" s="3" t="s">
        <v>757</v>
      </c>
      <c r="D2" s="4">
        <v>2.444</v>
      </c>
      <c r="E2" s="4">
        <f>IF(A2&lt;&gt;"",IF(ISNA(VLOOKUP(A2,H:L,5,0)),0,VLOOKUP(A2,H:L,5,0)),"")</f>
        <v>1.9570000000000001</v>
      </c>
      <c r="H2" t="str">
        <f>IF(I2&lt;&gt;"",I2&amp;J2,"")</f>
        <v>138782Driebanden Groot</v>
      </c>
      <c r="I2">
        <v>138782</v>
      </c>
      <c r="J2" t="s">
        <v>1225</v>
      </c>
      <c r="K2" s="4">
        <v>0.67300000000000004</v>
      </c>
      <c r="L2" s="4">
        <v>0.67300000000000004</v>
      </c>
    </row>
    <row r="3" spans="1:12" x14ac:dyDescent="0.2">
      <c r="A3" t="str">
        <f t="shared" ref="A3:A66" si="0">IF(B3&lt;&gt;"",B3&amp;C3,"")</f>
        <v>236839Bandstoten BV</v>
      </c>
      <c r="B3">
        <v>236839</v>
      </c>
      <c r="C3" s="3" t="s">
        <v>757</v>
      </c>
      <c r="D3" s="4">
        <v>0.58899999999999997</v>
      </c>
      <c r="E3" s="4">
        <f t="shared" ref="E3:E66" si="1">IF(A3&lt;&gt;"",IF(ISNA(VLOOKUP(A3,H:L,5,0)),0,VLOOKUP(A3,H:L,5,0)),"")</f>
        <v>0</v>
      </c>
      <c r="H3" t="str">
        <f t="shared" ref="H3:H66" si="2">IF(I3&lt;&gt;"",I3&amp;J3,"")</f>
        <v>107343Driebanden Groot</v>
      </c>
      <c r="I3">
        <v>107343</v>
      </c>
      <c r="J3" t="s">
        <v>1225</v>
      </c>
      <c r="K3" s="4">
        <v>0.64</v>
      </c>
      <c r="L3" s="4">
        <v>0.745</v>
      </c>
    </row>
    <row r="4" spans="1:12" x14ac:dyDescent="0.2">
      <c r="A4" t="str">
        <f t="shared" si="0"/>
        <v>159706Bandstoten BV</v>
      </c>
      <c r="B4">
        <v>159706</v>
      </c>
      <c r="C4" s="3" t="s">
        <v>757</v>
      </c>
      <c r="D4" s="4">
        <v>1.298</v>
      </c>
      <c r="E4" s="4">
        <f t="shared" si="1"/>
        <v>1.0269999999999999</v>
      </c>
      <c r="H4" t="str">
        <f t="shared" si="2"/>
        <v>127180Driebanden Groot</v>
      </c>
      <c r="I4">
        <v>127180</v>
      </c>
      <c r="J4" t="s">
        <v>1225</v>
      </c>
      <c r="K4" s="4">
        <v>0.752</v>
      </c>
      <c r="L4" s="4">
        <v>0.74299999999999999</v>
      </c>
    </row>
    <row r="5" spans="1:12" x14ac:dyDescent="0.2">
      <c r="A5" t="str">
        <f t="shared" si="0"/>
        <v>120418Bandstoten BV</v>
      </c>
      <c r="B5">
        <v>120418</v>
      </c>
      <c r="C5" s="3" t="s">
        <v>757</v>
      </c>
      <c r="D5" s="4">
        <v>0.80800000000000005</v>
      </c>
      <c r="E5" s="4">
        <f t="shared" si="1"/>
        <v>0.79600000000000004</v>
      </c>
      <c r="H5" t="str">
        <f t="shared" si="2"/>
        <v>100011Driebanden Groot</v>
      </c>
      <c r="I5">
        <v>100011</v>
      </c>
      <c r="J5" t="s">
        <v>1225</v>
      </c>
      <c r="K5" s="4">
        <v>0.69199999999999995</v>
      </c>
      <c r="L5" s="4">
        <v>0.66200000000000003</v>
      </c>
    </row>
    <row r="6" spans="1:12" x14ac:dyDescent="0.2">
      <c r="A6" t="str">
        <f t="shared" si="0"/>
        <v>215528Bandstoten BV</v>
      </c>
      <c r="B6">
        <v>215528</v>
      </c>
      <c r="C6" s="3" t="s">
        <v>757</v>
      </c>
      <c r="D6" s="4">
        <v>1.0229999999999999</v>
      </c>
      <c r="E6" s="4">
        <f t="shared" si="1"/>
        <v>1.054</v>
      </c>
      <c r="H6" t="str">
        <f t="shared" si="2"/>
        <v>113575Driebanden Groot</v>
      </c>
      <c r="I6">
        <v>113575</v>
      </c>
      <c r="J6" t="s">
        <v>1225</v>
      </c>
      <c r="K6" s="4">
        <v>0.74199999999999999</v>
      </c>
      <c r="L6" s="4">
        <v>0.65700000000000003</v>
      </c>
    </row>
    <row r="7" spans="1:12" x14ac:dyDescent="0.2">
      <c r="A7" t="str">
        <f t="shared" si="0"/>
        <v>208460Bandstoten BV</v>
      </c>
      <c r="B7">
        <v>208460</v>
      </c>
      <c r="C7" s="3" t="s">
        <v>757</v>
      </c>
      <c r="D7" s="4">
        <v>1</v>
      </c>
      <c r="E7" s="4">
        <f t="shared" si="1"/>
        <v>0.67500000000000004</v>
      </c>
      <c r="H7" t="str">
        <f t="shared" si="2"/>
        <v>206110Driebanden Groot</v>
      </c>
      <c r="I7">
        <v>206110</v>
      </c>
      <c r="J7" t="s">
        <v>1225</v>
      </c>
      <c r="K7" s="4">
        <v>0.69</v>
      </c>
      <c r="L7" s="4">
        <v>0.63800000000000001</v>
      </c>
    </row>
    <row r="8" spans="1:12" x14ac:dyDescent="0.2">
      <c r="A8" t="str">
        <f t="shared" si="0"/>
        <v>227011Bandstoten BV</v>
      </c>
      <c r="B8">
        <v>227011</v>
      </c>
      <c r="C8" s="3" t="s">
        <v>757</v>
      </c>
      <c r="D8" s="4">
        <v>1.204</v>
      </c>
      <c r="E8" s="4">
        <f t="shared" si="1"/>
        <v>1.2909999999999999</v>
      </c>
      <c r="H8" t="str">
        <f t="shared" si="2"/>
        <v>157603Driebanden Groot</v>
      </c>
      <c r="I8">
        <v>157603</v>
      </c>
      <c r="J8" t="s">
        <v>1225</v>
      </c>
      <c r="K8" s="4">
        <v>0.61599999999999999</v>
      </c>
      <c r="L8" s="4">
        <v>0</v>
      </c>
    </row>
    <row r="9" spans="1:12" x14ac:dyDescent="0.2">
      <c r="A9" t="str">
        <f t="shared" si="0"/>
        <v>130805Bandstoten BV</v>
      </c>
      <c r="B9">
        <v>130805</v>
      </c>
      <c r="C9" s="3" t="s">
        <v>757</v>
      </c>
      <c r="D9" s="4">
        <v>0.71599999999999997</v>
      </c>
      <c r="E9" s="4">
        <f t="shared" si="1"/>
        <v>0</v>
      </c>
      <c r="H9" t="str">
        <f t="shared" si="2"/>
        <v>228105Driebanden Groot</v>
      </c>
      <c r="I9">
        <v>228105</v>
      </c>
      <c r="J9" t="s">
        <v>1225</v>
      </c>
      <c r="K9" s="4">
        <v>0.5</v>
      </c>
      <c r="L9" s="4">
        <v>0.61299999999999999</v>
      </c>
    </row>
    <row r="10" spans="1:12" x14ac:dyDescent="0.2">
      <c r="A10" t="str">
        <f t="shared" si="0"/>
        <v>143108Bandstoten BV</v>
      </c>
      <c r="B10">
        <v>143108</v>
      </c>
      <c r="C10" s="3" t="s">
        <v>757</v>
      </c>
      <c r="D10" s="4">
        <v>0.95299999999999996</v>
      </c>
      <c r="E10" s="4">
        <f t="shared" si="1"/>
        <v>0.96899999999999997</v>
      </c>
      <c r="H10" t="str">
        <f t="shared" si="2"/>
        <v>215695Driebanden Groot</v>
      </c>
      <c r="I10">
        <v>215695</v>
      </c>
      <c r="J10" t="s">
        <v>1225</v>
      </c>
      <c r="K10" s="4">
        <v>0.4</v>
      </c>
      <c r="L10" s="4">
        <v>0.61199999999999999</v>
      </c>
    </row>
    <row r="11" spans="1:12" x14ac:dyDescent="0.2">
      <c r="A11" t="str">
        <f t="shared" si="0"/>
        <v>265362Bandstoten BV</v>
      </c>
      <c r="B11">
        <v>265362</v>
      </c>
      <c r="C11" s="3" t="s">
        <v>757</v>
      </c>
      <c r="D11" s="4">
        <v>0.97499999999999998</v>
      </c>
      <c r="E11" s="4">
        <f t="shared" si="1"/>
        <v>0.76500000000000001</v>
      </c>
      <c r="H11" t="str">
        <f t="shared" si="2"/>
        <v>134785Driebanden Groot</v>
      </c>
      <c r="I11">
        <v>134785</v>
      </c>
      <c r="J11" t="s">
        <v>1225</v>
      </c>
      <c r="K11" s="4">
        <v>0.56999999999999995</v>
      </c>
      <c r="L11" s="4">
        <v>0.56999999999999995</v>
      </c>
    </row>
    <row r="12" spans="1:12" x14ac:dyDescent="0.2">
      <c r="A12" t="str">
        <f t="shared" si="0"/>
        <v>165903Bandstoten BV</v>
      </c>
      <c r="B12">
        <v>165903</v>
      </c>
      <c r="C12" s="3" t="s">
        <v>757</v>
      </c>
      <c r="D12" s="4">
        <v>2.85</v>
      </c>
      <c r="E12" s="4">
        <f t="shared" si="1"/>
        <v>2.883</v>
      </c>
      <c r="H12" t="str">
        <f t="shared" si="2"/>
        <v>155480Driebanden Groot</v>
      </c>
      <c r="I12">
        <v>155480</v>
      </c>
      <c r="J12" t="s">
        <v>1225</v>
      </c>
      <c r="K12" s="4">
        <v>0.61799999999999999</v>
      </c>
      <c r="L12" s="4">
        <v>0.60299999999999998</v>
      </c>
    </row>
    <row r="13" spans="1:12" x14ac:dyDescent="0.2">
      <c r="A13" t="str">
        <f t="shared" si="0"/>
        <v>120413Bandstoten BV</v>
      </c>
      <c r="B13">
        <v>120413</v>
      </c>
      <c r="C13" s="3" t="s">
        <v>757</v>
      </c>
      <c r="D13" s="4">
        <v>0.41</v>
      </c>
      <c r="E13" s="4">
        <f t="shared" si="1"/>
        <v>0.32400000000000001</v>
      </c>
      <c r="H13" t="str">
        <f t="shared" si="2"/>
        <v>223762Driebanden Groot</v>
      </c>
      <c r="I13">
        <v>223762</v>
      </c>
      <c r="J13" t="s">
        <v>1225</v>
      </c>
      <c r="K13" s="4">
        <v>0.35799999999999998</v>
      </c>
      <c r="L13" s="4">
        <v>0.35799999999999998</v>
      </c>
    </row>
    <row r="14" spans="1:12" x14ac:dyDescent="0.2">
      <c r="A14" t="str">
        <f t="shared" si="0"/>
        <v>154572Bandstoten BV</v>
      </c>
      <c r="B14">
        <v>154572</v>
      </c>
      <c r="C14" s="3" t="s">
        <v>757</v>
      </c>
      <c r="D14" s="4">
        <v>1.702</v>
      </c>
      <c r="E14" s="4">
        <f t="shared" si="1"/>
        <v>0</v>
      </c>
      <c r="H14" t="str">
        <f t="shared" si="2"/>
        <v>107071Driebanden Groot</v>
      </c>
      <c r="I14">
        <v>107071</v>
      </c>
      <c r="J14" t="s">
        <v>1225</v>
      </c>
      <c r="K14" s="4">
        <v>0.629</v>
      </c>
      <c r="L14" s="4">
        <v>0.58599999999999997</v>
      </c>
    </row>
    <row r="15" spans="1:12" x14ac:dyDescent="0.2">
      <c r="A15" t="str">
        <f t="shared" si="0"/>
        <v>124951Bandstoten BV</v>
      </c>
      <c r="B15">
        <v>124951</v>
      </c>
      <c r="C15" s="3" t="s">
        <v>757</v>
      </c>
      <c r="D15" s="4">
        <v>2.3730000000000002</v>
      </c>
      <c r="E15" s="4">
        <f t="shared" si="1"/>
        <v>1.992</v>
      </c>
      <c r="H15" t="str">
        <f t="shared" si="2"/>
        <v>109625Driebanden Groot</v>
      </c>
      <c r="I15">
        <v>109625</v>
      </c>
      <c r="J15" t="s">
        <v>1225</v>
      </c>
      <c r="K15" s="4">
        <v>0.45</v>
      </c>
      <c r="L15" s="4">
        <v>0.57299999999999995</v>
      </c>
    </row>
    <row r="16" spans="1:12" x14ac:dyDescent="0.2">
      <c r="A16" t="str">
        <f t="shared" si="0"/>
        <v>108257Bandstoten BV</v>
      </c>
      <c r="B16">
        <v>108257</v>
      </c>
      <c r="C16" s="3" t="s">
        <v>757</v>
      </c>
      <c r="D16" s="4">
        <v>2.33</v>
      </c>
      <c r="E16" s="4">
        <f t="shared" si="1"/>
        <v>2.33</v>
      </c>
      <c r="H16" t="str">
        <f t="shared" si="2"/>
        <v>106544Driebanden Groot</v>
      </c>
      <c r="I16">
        <v>106544</v>
      </c>
      <c r="J16" t="s">
        <v>1225</v>
      </c>
      <c r="K16" s="4">
        <v>0.51</v>
      </c>
      <c r="L16" s="4">
        <v>0.56799999999999995</v>
      </c>
    </row>
    <row r="17" spans="1:12" x14ac:dyDescent="0.2">
      <c r="A17" t="str">
        <f t="shared" si="0"/>
        <v>219580Bandstoten BV</v>
      </c>
      <c r="B17">
        <v>219580</v>
      </c>
      <c r="C17" s="3" t="s">
        <v>757</v>
      </c>
      <c r="D17" s="4">
        <v>1.343</v>
      </c>
      <c r="E17" s="4">
        <f t="shared" si="1"/>
        <v>0</v>
      </c>
      <c r="H17" t="str">
        <f t="shared" si="2"/>
        <v>151623Driebanden Groot</v>
      </c>
      <c r="I17">
        <v>151623</v>
      </c>
      <c r="J17" t="s">
        <v>1225</v>
      </c>
      <c r="K17" s="4">
        <v>0.46800000000000003</v>
      </c>
      <c r="L17" s="4">
        <v>0.56100000000000005</v>
      </c>
    </row>
    <row r="18" spans="1:12" x14ac:dyDescent="0.2">
      <c r="A18" t="str">
        <f t="shared" si="0"/>
        <v>105313Bandstoten BV</v>
      </c>
      <c r="B18">
        <v>105313</v>
      </c>
      <c r="C18" s="3" t="s">
        <v>757</v>
      </c>
      <c r="D18" s="4">
        <v>1.95</v>
      </c>
      <c r="E18" s="4">
        <f t="shared" si="1"/>
        <v>1.7689999999999999</v>
      </c>
      <c r="H18" t="str">
        <f t="shared" si="2"/>
        <v>265322Driebanden Groot</v>
      </c>
      <c r="I18">
        <v>265322</v>
      </c>
      <c r="J18" t="s">
        <v>1225</v>
      </c>
      <c r="K18" s="4">
        <v>0.42899999999999999</v>
      </c>
      <c r="L18" s="4">
        <v>0.55300000000000005</v>
      </c>
    </row>
    <row r="19" spans="1:12" x14ac:dyDescent="0.2">
      <c r="A19" t="str">
        <f t="shared" si="0"/>
        <v>155079Bandstoten BV</v>
      </c>
      <c r="B19">
        <v>155079</v>
      </c>
      <c r="C19" s="3" t="s">
        <v>757</v>
      </c>
      <c r="D19" s="4">
        <v>1.2729999999999999</v>
      </c>
      <c r="E19" s="4">
        <f t="shared" si="1"/>
        <v>1.135</v>
      </c>
      <c r="H19" t="str">
        <f t="shared" si="2"/>
        <v>212161Driebanden Groot</v>
      </c>
      <c r="I19">
        <v>212161</v>
      </c>
      <c r="J19" t="s">
        <v>1225</v>
      </c>
      <c r="K19" s="4">
        <v>0.42</v>
      </c>
      <c r="L19" s="4">
        <v>0.54200000000000004</v>
      </c>
    </row>
    <row r="20" spans="1:12" x14ac:dyDescent="0.2">
      <c r="A20" t="str">
        <f t="shared" si="0"/>
        <v>162655Bandstoten BV</v>
      </c>
      <c r="B20">
        <v>162655</v>
      </c>
      <c r="C20" t="s">
        <v>757</v>
      </c>
      <c r="D20" s="4">
        <v>1.3180000000000001</v>
      </c>
      <c r="E20" s="4">
        <f t="shared" si="1"/>
        <v>1.401</v>
      </c>
      <c r="H20" t="str">
        <f t="shared" si="2"/>
        <v>205310Driebanden Groot</v>
      </c>
      <c r="I20">
        <v>205310</v>
      </c>
      <c r="J20" t="s">
        <v>1225</v>
      </c>
      <c r="K20" s="4">
        <v>0.55600000000000005</v>
      </c>
      <c r="L20" s="4">
        <v>0.53</v>
      </c>
    </row>
    <row r="21" spans="1:12" x14ac:dyDescent="0.2">
      <c r="A21" t="str">
        <f t="shared" si="0"/>
        <v>151705Bandstoten BV</v>
      </c>
      <c r="B21">
        <v>151705</v>
      </c>
      <c r="C21" t="s">
        <v>757</v>
      </c>
      <c r="D21" s="4">
        <v>1.1359999999999999</v>
      </c>
      <c r="E21" s="4">
        <f t="shared" si="1"/>
        <v>1.0920000000000001</v>
      </c>
      <c r="H21" t="str">
        <f t="shared" si="2"/>
        <v>166530Driebanden Groot</v>
      </c>
      <c r="I21">
        <v>166530</v>
      </c>
      <c r="J21" t="s">
        <v>1225</v>
      </c>
      <c r="K21" s="4">
        <v>0.52500000000000002</v>
      </c>
      <c r="L21" s="4">
        <v>0.51600000000000001</v>
      </c>
    </row>
    <row r="22" spans="1:12" x14ac:dyDescent="0.2">
      <c r="A22" t="str">
        <f t="shared" si="0"/>
        <v>225699Bandstoten BV</v>
      </c>
      <c r="B22">
        <v>225699</v>
      </c>
      <c r="C22" t="s">
        <v>757</v>
      </c>
      <c r="D22" s="4">
        <v>1.167</v>
      </c>
      <c r="E22" s="4">
        <f t="shared" si="1"/>
        <v>0.88200000000000001</v>
      </c>
      <c r="H22" t="str">
        <f t="shared" si="2"/>
        <v>180662Driebanden Groot</v>
      </c>
      <c r="I22">
        <v>180662</v>
      </c>
      <c r="J22" t="s">
        <v>1225</v>
      </c>
      <c r="K22" s="4">
        <v>0.47</v>
      </c>
      <c r="L22" s="4">
        <v>0.51400000000000001</v>
      </c>
    </row>
    <row r="23" spans="1:12" x14ac:dyDescent="0.2">
      <c r="A23" t="str">
        <f t="shared" si="0"/>
        <v>177950Bandstoten BV</v>
      </c>
      <c r="B23">
        <v>177950</v>
      </c>
      <c r="C23" t="s">
        <v>757</v>
      </c>
      <c r="D23" s="4">
        <v>1.23</v>
      </c>
      <c r="E23" s="4">
        <f t="shared" si="1"/>
        <v>0</v>
      </c>
      <c r="H23" t="str">
        <f t="shared" si="2"/>
        <v>133079Driebanden Groot</v>
      </c>
      <c r="I23">
        <v>133079</v>
      </c>
      <c r="J23" t="s">
        <v>1225</v>
      </c>
      <c r="K23" s="4">
        <v>0.42</v>
      </c>
      <c r="L23" s="4">
        <v>0.504</v>
      </c>
    </row>
    <row r="24" spans="1:12" x14ac:dyDescent="0.2">
      <c r="A24" t="str">
        <f t="shared" si="0"/>
        <v>170482Bandstoten BV</v>
      </c>
      <c r="B24">
        <v>170482</v>
      </c>
      <c r="C24" t="s">
        <v>757</v>
      </c>
      <c r="D24" s="4">
        <v>2.262</v>
      </c>
      <c r="E24" s="4">
        <f t="shared" si="1"/>
        <v>1.9139999999999999</v>
      </c>
      <c r="H24" t="str">
        <f t="shared" si="2"/>
        <v>223827Driebanden Groot</v>
      </c>
      <c r="I24">
        <v>223827</v>
      </c>
      <c r="J24" t="s">
        <v>1225</v>
      </c>
      <c r="K24" s="4">
        <v>0.375</v>
      </c>
      <c r="L24" s="4">
        <v>0.48799999999999999</v>
      </c>
    </row>
    <row r="25" spans="1:12" x14ac:dyDescent="0.2">
      <c r="A25" t="str">
        <f t="shared" si="0"/>
        <v>229527Bandstoten BV</v>
      </c>
      <c r="B25">
        <v>229527</v>
      </c>
      <c r="C25" t="s">
        <v>757</v>
      </c>
      <c r="D25" s="4">
        <v>1.5820000000000001</v>
      </c>
      <c r="E25" s="4">
        <f t="shared" si="1"/>
        <v>1.5</v>
      </c>
      <c r="H25" t="str">
        <f t="shared" si="2"/>
        <v>279072Driebanden Groot</v>
      </c>
      <c r="I25">
        <v>279072</v>
      </c>
      <c r="J25" t="s">
        <v>1225</v>
      </c>
      <c r="K25" s="4">
        <v>0.33600000000000002</v>
      </c>
      <c r="L25" s="4">
        <v>0</v>
      </c>
    </row>
    <row r="26" spans="1:12" x14ac:dyDescent="0.2">
      <c r="A26" t="str">
        <f t="shared" si="0"/>
        <v>203178Bandstoten BV</v>
      </c>
      <c r="B26">
        <v>203178</v>
      </c>
      <c r="C26" t="s">
        <v>757</v>
      </c>
      <c r="D26" s="4">
        <v>1.115</v>
      </c>
      <c r="E26" s="4">
        <f t="shared" si="1"/>
        <v>0.98799999999999999</v>
      </c>
      <c r="H26" t="str">
        <f t="shared" si="2"/>
        <v>263986Driebanden Groot</v>
      </c>
      <c r="I26">
        <v>263986</v>
      </c>
      <c r="J26" t="s">
        <v>1225</v>
      </c>
      <c r="K26" s="4">
        <v>0.5</v>
      </c>
      <c r="L26" s="4">
        <v>0</v>
      </c>
    </row>
    <row r="27" spans="1:12" x14ac:dyDescent="0.2">
      <c r="A27" t="str">
        <f t="shared" si="0"/>
        <v>151984Bandstoten BV</v>
      </c>
      <c r="B27">
        <v>151984</v>
      </c>
      <c r="C27" t="s">
        <v>757</v>
      </c>
      <c r="D27" s="4">
        <v>1.88</v>
      </c>
      <c r="E27" s="4">
        <f t="shared" si="1"/>
        <v>1.88</v>
      </c>
      <c r="H27" t="str">
        <f t="shared" si="2"/>
        <v>159334Driebanden Groot</v>
      </c>
      <c r="I27">
        <v>159334</v>
      </c>
      <c r="J27" t="s">
        <v>1225</v>
      </c>
      <c r="K27" s="4">
        <v>0.40600000000000003</v>
      </c>
      <c r="L27" s="4">
        <v>0.435</v>
      </c>
    </row>
    <row r="28" spans="1:12" x14ac:dyDescent="0.2">
      <c r="A28" t="str">
        <f t="shared" si="0"/>
        <v>181051Bandstoten BV</v>
      </c>
      <c r="B28">
        <v>181051</v>
      </c>
      <c r="C28" t="s">
        <v>757</v>
      </c>
      <c r="D28" s="4">
        <v>1.25</v>
      </c>
      <c r="E28" s="4">
        <f t="shared" si="1"/>
        <v>1.25</v>
      </c>
      <c r="H28" t="str">
        <f t="shared" si="2"/>
        <v>225832Driebanden Groot</v>
      </c>
      <c r="I28">
        <v>225832</v>
      </c>
      <c r="J28" t="s">
        <v>1225</v>
      </c>
      <c r="K28" s="4">
        <v>0.48399999999999999</v>
      </c>
      <c r="L28" s="4">
        <v>0.434</v>
      </c>
    </row>
    <row r="29" spans="1:12" x14ac:dyDescent="0.2">
      <c r="A29" t="str">
        <f t="shared" si="0"/>
        <v>138298Bandstoten BV</v>
      </c>
      <c r="B29">
        <v>138298</v>
      </c>
      <c r="C29" t="s">
        <v>757</v>
      </c>
      <c r="D29" s="4">
        <v>1.391</v>
      </c>
      <c r="E29" s="4">
        <f t="shared" si="1"/>
        <v>1.2390000000000001</v>
      </c>
      <c r="H29" t="str">
        <f t="shared" si="2"/>
        <v>132019Driebanden Groot</v>
      </c>
      <c r="I29">
        <v>132019</v>
      </c>
      <c r="J29" t="s">
        <v>1225</v>
      </c>
      <c r="K29" s="4">
        <v>0.54900000000000004</v>
      </c>
      <c r="L29" s="4">
        <v>0.42499999999999999</v>
      </c>
    </row>
    <row r="30" spans="1:12" x14ac:dyDescent="0.2">
      <c r="A30" t="str">
        <f t="shared" si="0"/>
        <v>120611Bandstoten BV</v>
      </c>
      <c r="B30">
        <v>120611</v>
      </c>
      <c r="C30" t="s">
        <v>757</v>
      </c>
      <c r="D30" s="4">
        <v>0.77100000000000002</v>
      </c>
      <c r="E30" s="4">
        <f t="shared" si="1"/>
        <v>0.68400000000000005</v>
      </c>
      <c r="H30" t="str">
        <f t="shared" si="2"/>
        <v>237004Driebanden Groot</v>
      </c>
      <c r="I30">
        <v>237004</v>
      </c>
      <c r="J30" t="s">
        <v>1225</v>
      </c>
      <c r="K30" s="4">
        <v>0.40600000000000003</v>
      </c>
      <c r="L30" s="4">
        <v>0.41</v>
      </c>
    </row>
    <row r="31" spans="1:12" x14ac:dyDescent="0.2">
      <c r="A31" t="str">
        <f t="shared" si="0"/>
        <v>108511Bandstoten BV</v>
      </c>
      <c r="B31">
        <v>108511</v>
      </c>
      <c r="C31" t="s">
        <v>757</v>
      </c>
      <c r="D31" s="4">
        <v>0.71299999999999997</v>
      </c>
      <c r="E31" s="4">
        <f t="shared" si="1"/>
        <v>0.61699999999999999</v>
      </c>
      <c r="H31" t="str">
        <f t="shared" si="2"/>
        <v>223728Driebanden Groot</v>
      </c>
      <c r="I31">
        <v>223728</v>
      </c>
      <c r="J31" t="s">
        <v>1225</v>
      </c>
      <c r="K31" s="4">
        <v>0.40600000000000003</v>
      </c>
      <c r="L31" s="4">
        <v>0.40799999999999997</v>
      </c>
    </row>
    <row r="32" spans="1:12" x14ac:dyDescent="0.2">
      <c r="A32" t="str">
        <f t="shared" si="0"/>
        <v>120142Bandstoten BV</v>
      </c>
      <c r="B32">
        <v>120142</v>
      </c>
      <c r="C32" t="s">
        <v>757</v>
      </c>
      <c r="D32" s="4">
        <v>1.1890000000000001</v>
      </c>
      <c r="E32" s="4">
        <f t="shared" si="1"/>
        <v>1.1890000000000001</v>
      </c>
      <c r="H32" t="str">
        <f t="shared" si="2"/>
        <v>217755Driebanden Groot</v>
      </c>
      <c r="I32">
        <v>217755</v>
      </c>
      <c r="J32" t="s">
        <v>1225</v>
      </c>
      <c r="K32" s="4">
        <v>0.34300000000000003</v>
      </c>
      <c r="L32" s="4">
        <v>0.40100000000000002</v>
      </c>
    </row>
    <row r="33" spans="1:12" x14ac:dyDescent="0.2">
      <c r="A33" t="str">
        <f t="shared" si="0"/>
        <v>165938Bandstoten BV</v>
      </c>
      <c r="B33">
        <v>165938</v>
      </c>
      <c r="C33" t="s">
        <v>757</v>
      </c>
      <c r="D33" s="4">
        <v>1</v>
      </c>
      <c r="E33" s="4">
        <f t="shared" si="1"/>
        <v>1</v>
      </c>
      <c r="H33" t="str">
        <f t="shared" si="2"/>
        <v>246763Driebanden Groot</v>
      </c>
      <c r="I33">
        <v>246763</v>
      </c>
      <c r="J33" t="s">
        <v>1225</v>
      </c>
      <c r="K33" s="4">
        <v>0.42699999999999999</v>
      </c>
      <c r="L33" s="4">
        <v>0.39500000000000002</v>
      </c>
    </row>
    <row r="34" spans="1:12" x14ac:dyDescent="0.2">
      <c r="A34" t="str">
        <f t="shared" si="0"/>
        <v>172841Bandstoten BV</v>
      </c>
      <c r="B34">
        <v>172841</v>
      </c>
      <c r="C34" t="s">
        <v>757</v>
      </c>
      <c r="D34" s="4">
        <v>1.6</v>
      </c>
      <c r="E34" s="4">
        <f t="shared" si="1"/>
        <v>1.6</v>
      </c>
      <c r="H34" t="str">
        <f t="shared" si="2"/>
        <v>176236Driebanden Groot</v>
      </c>
      <c r="I34">
        <v>176236</v>
      </c>
      <c r="J34" t="s">
        <v>1225</v>
      </c>
      <c r="K34" s="4">
        <v>0.44700000000000001</v>
      </c>
      <c r="L34" s="4">
        <v>0.39400000000000002</v>
      </c>
    </row>
    <row r="35" spans="1:12" x14ac:dyDescent="0.2">
      <c r="A35" t="str">
        <f t="shared" si="0"/>
        <v>150765Bandstoten BV</v>
      </c>
      <c r="B35">
        <v>150765</v>
      </c>
      <c r="C35" t="s">
        <v>757</v>
      </c>
      <c r="D35" s="4">
        <v>1.6779999999999999</v>
      </c>
      <c r="E35" s="4">
        <f t="shared" si="1"/>
        <v>1.6779999999999999</v>
      </c>
      <c r="H35" t="str">
        <f t="shared" si="2"/>
        <v>209840Driebanden Groot</v>
      </c>
      <c r="I35">
        <v>209840</v>
      </c>
      <c r="J35" t="s">
        <v>1225</v>
      </c>
      <c r="K35" s="4">
        <v>0.36899999999999999</v>
      </c>
      <c r="L35" s="4">
        <v>0.39200000000000002</v>
      </c>
    </row>
    <row r="36" spans="1:12" x14ac:dyDescent="0.2">
      <c r="A36" t="str">
        <f t="shared" si="0"/>
        <v>263560Bandstoten BV</v>
      </c>
      <c r="B36">
        <v>263560</v>
      </c>
      <c r="C36" t="s">
        <v>757</v>
      </c>
      <c r="D36" s="4">
        <v>0.73199999999999998</v>
      </c>
      <c r="E36" s="4">
        <f t="shared" si="1"/>
        <v>0.89500000000000002</v>
      </c>
      <c r="H36" t="str">
        <f t="shared" si="2"/>
        <v>269471Driebanden Groot</v>
      </c>
      <c r="I36">
        <v>269471</v>
      </c>
      <c r="J36" t="s">
        <v>1225</v>
      </c>
      <c r="K36" s="4">
        <v>0.51</v>
      </c>
      <c r="L36" s="4">
        <v>0.51</v>
      </c>
    </row>
    <row r="37" spans="1:12" x14ac:dyDescent="0.2">
      <c r="A37" t="str">
        <f t="shared" si="0"/>
        <v>261501Bandstoten BV</v>
      </c>
      <c r="B37">
        <v>261501</v>
      </c>
      <c r="C37" t="s">
        <v>757</v>
      </c>
      <c r="D37" s="4">
        <v>1.0820000000000001</v>
      </c>
      <c r="E37" s="4">
        <f t="shared" si="1"/>
        <v>1.2589999999999999</v>
      </c>
      <c r="H37" t="str">
        <f t="shared" si="2"/>
        <v>166497Driebanden Groot</v>
      </c>
      <c r="I37">
        <v>166497</v>
      </c>
      <c r="J37" t="s">
        <v>1225</v>
      </c>
      <c r="K37" s="4">
        <v>0.41</v>
      </c>
      <c r="L37" s="4">
        <v>0.38500000000000001</v>
      </c>
    </row>
    <row r="38" spans="1:12" x14ac:dyDescent="0.2">
      <c r="A38" t="str">
        <f t="shared" si="0"/>
        <v>261491Bandstoten BV</v>
      </c>
      <c r="B38">
        <v>261491</v>
      </c>
      <c r="C38" t="s">
        <v>757</v>
      </c>
      <c r="D38" s="4">
        <v>0.69</v>
      </c>
      <c r="E38" s="4">
        <f t="shared" si="1"/>
        <v>0</v>
      </c>
      <c r="H38" t="str">
        <f t="shared" si="2"/>
        <v>219888Driebanden Groot</v>
      </c>
      <c r="I38">
        <v>219888</v>
      </c>
      <c r="J38" t="s">
        <v>1225</v>
      </c>
      <c r="K38" s="4">
        <v>0.377</v>
      </c>
      <c r="L38" s="4">
        <v>0.38200000000000001</v>
      </c>
    </row>
    <row r="39" spans="1:12" x14ac:dyDescent="0.2">
      <c r="A39" t="str">
        <f t="shared" si="0"/>
        <v>261502Bandstoten BV</v>
      </c>
      <c r="B39">
        <v>261502</v>
      </c>
      <c r="C39" t="s">
        <v>757</v>
      </c>
      <c r="D39" s="4">
        <v>0.68</v>
      </c>
      <c r="E39" s="4">
        <f t="shared" si="1"/>
        <v>0.68</v>
      </c>
      <c r="H39" t="str">
        <f t="shared" si="2"/>
        <v>265977Driebanden Groot</v>
      </c>
      <c r="I39">
        <v>265977</v>
      </c>
      <c r="J39" t="s">
        <v>1225</v>
      </c>
      <c r="K39" s="4">
        <v>0.32</v>
      </c>
      <c r="L39" s="4">
        <v>0.379</v>
      </c>
    </row>
    <row r="40" spans="1:12" x14ac:dyDescent="0.2">
      <c r="A40" t="str">
        <f t="shared" si="0"/>
        <v>184303Bandstoten BV</v>
      </c>
      <c r="B40">
        <v>184303</v>
      </c>
      <c r="C40" t="s">
        <v>757</v>
      </c>
      <c r="D40" s="4">
        <v>0.77500000000000002</v>
      </c>
      <c r="E40" s="4">
        <f t="shared" si="1"/>
        <v>0.77500000000000002</v>
      </c>
      <c r="H40" t="str">
        <f t="shared" si="2"/>
        <v>226652Driebanden Groot</v>
      </c>
      <c r="I40">
        <v>226652</v>
      </c>
      <c r="J40" t="s">
        <v>1225</v>
      </c>
      <c r="K40" s="4">
        <v>0.4</v>
      </c>
      <c r="L40" s="4">
        <v>0.374</v>
      </c>
    </row>
    <row r="41" spans="1:12" x14ac:dyDescent="0.2">
      <c r="A41" t="str">
        <f t="shared" si="0"/>
        <v>151022Bandstoten BV</v>
      </c>
      <c r="B41">
        <v>151022</v>
      </c>
      <c r="C41" t="s">
        <v>757</v>
      </c>
      <c r="D41" s="4">
        <v>4.4180000000000001</v>
      </c>
      <c r="E41" s="4">
        <f t="shared" si="1"/>
        <v>5.4880000000000004</v>
      </c>
      <c r="H41" t="str">
        <f t="shared" si="2"/>
        <v>173260Driebanden Groot</v>
      </c>
      <c r="I41">
        <v>173260</v>
      </c>
      <c r="J41" t="s">
        <v>1225</v>
      </c>
      <c r="K41" s="4">
        <v>0.39500000000000002</v>
      </c>
      <c r="L41" s="4">
        <v>0.36399999999999999</v>
      </c>
    </row>
    <row r="42" spans="1:12" x14ac:dyDescent="0.2">
      <c r="A42" t="str">
        <f t="shared" si="0"/>
        <v>104909Bandstoten BV</v>
      </c>
      <c r="B42">
        <v>104909</v>
      </c>
      <c r="C42" t="s">
        <v>757</v>
      </c>
      <c r="D42" s="4">
        <v>6.8</v>
      </c>
      <c r="E42" s="4">
        <f t="shared" si="1"/>
        <v>6.8</v>
      </c>
      <c r="H42" t="str">
        <f t="shared" si="2"/>
        <v>216611Driebanden Groot</v>
      </c>
      <c r="I42">
        <v>216611</v>
      </c>
      <c r="J42" t="s">
        <v>1225</v>
      </c>
      <c r="K42" s="4">
        <v>0.33200000000000002</v>
      </c>
      <c r="L42" s="4">
        <v>0.35599999999999998</v>
      </c>
    </row>
    <row r="43" spans="1:12" x14ac:dyDescent="0.2">
      <c r="A43" t="str">
        <f t="shared" si="0"/>
        <v>106620Bandstoten BV</v>
      </c>
      <c r="B43">
        <v>106620</v>
      </c>
      <c r="C43" t="s">
        <v>757</v>
      </c>
      <c r="D43" s="4">
        <v>2.52</v>
      </c>
      <c r="E43" s="4">
        <f t="shared" si="1"/>
        <v>2.52</v>
      </c>
      <c r="H43" t="str">
        <f t="shared" si="2"/>
        <v>277851Driebanden Groot</v>
      </c>
      <c r="I43">
        <v>277851</v>
      </c>
      <c r="J43" t="s">
        <v>1225</v>
      </c>
      <c r="K43" s="4">
        <v>0.42599999999999999</v>
      </c>
      <c r="L43" s="4">
        <v>0.34899999999999998</v>
      </c>
    </row>
    <row r="44" spans="1:12" x14ac:dyDescent="0.2">
      <c r="A44" t="str">
        <f t="shared" si="0"/>
        <v>246795Bandstoten BV</v>
      </c>
      <c r="B44">
        <v>246795</v>
      </c>
      <c r="C44" t="s">
        <v>757</v>
      </c>
      <c r="D44" s="4">
        <v>1.879</v>
      </c>
      <c r="E44" s="4">
        <f t="shared" si="1"/>
        <v>1.897</v>
      </c>
      <c r="H44" t="str">
        <f t="shared" si="2"/>
        <v>218447Driebanden Groot</v>
      </c>
      <c r="I44">
        <v>218447</v>
      </c>
      <c r="J44" t="s">
        <v>1225</v>
      </c>
      <c r="K44" s="4">
        <v>0.373</v>
      </c>
      <c r="L44" s="4">
        <v>0.34899999999999998</v>
      </c>
    </row>
    <row r="45" spans="1:12" x14ac:dyDescent="0.2">
      <c r="A45" t="str">
        <f t="shared" si="0"/>
        <v>106447Bandstoten BV</v>
      </c>
      <c r="B45">
        <v>106447</v>
      </c>
      <c r="C45" t="s">
        <v>757</v>
      </c>
      <c r="D45" s="4">
        <v>1.2410000000000001</v>
      </c>
      <c r="E45" s="4">
        <f t="shared" si="1"/>
        <v>1.1779999999999999</v>
      </c>
      <c r="H45" t="str">
        <f t="shared" si="2"/>
        <v>246303Driebanden Groot</v>
      </c>
      <c r="I45">
        <v>246303</v>
      </c>
      <c r="J45" t="s">
        <v>1225</v>
      </c>
      <c r="K45" s="4">
        <v>0.30399999999999999</v>
      </c>
      <c r="L45" s="4">
        <v>0.34499999999999997</v>
      </c>
    </row>
    <row r="46" spans="1:12" x14ac:dyDescent="0.2">
      <c r="A46" t="str">
        <f t="shared" si="0"/>
        <v>202668Bandstoten BV</v>
      </c>
      <c r="B46">
        <v>202668</v>
      </c>
      <c r="C46" t="s">
        <v>757</v>
      </c>
      <c r="D46" s="4">
        <v>1.151</v>
      </c>
      <c r="E46" s="4">
        <f t="shared" si="1"/>
        <v>1.1319999999999999</v>
      </c>
      <c r="H46" t="str">
        <f t="shared" si="2"/>
        <v>166515Driebanden Groot</v>
      </c>
      <c r="I46">
        <v>166515</v>
      </c>
      <c r="J46" t="s">
        <v>1225</v>
      </c>
      <c r="K46" s="4">
        <v>0.36199999999999999</v>
      </c>
      <c r="L46" s="4">
        <v>0.33300000000000002</v>
      </c>
    </row>
    <row r="47" spans="1:12" x14ac:dyDescent="0.2">
      <c r="A47" t="str">
        <f t="shared" si="0"/>
        <v>134819Bandstoten BV</v>
      </c>
      <c r="B47">
        <v>134819</v>
      </c>
      <c r="C47" t="s">
        <v>757</v>
      </c>
      <c r="D47" s="4">
        <v>0.89900000000000002</v>
      </c>
      <c r="E47" s="4">
        <f t="shared" si="1"/>
        <v>0.96799999999999997</v>
      </c>
      <c r="H47" t="str">
        <f t="shared" si="2"/>
        <v>159335Driebanden Groot</v>
      </c>
      <c r="I47">
        <v>159335</v>
      </c>
      <c r="J47" t="s">
        <v>1225</v>
      </c>
      <c r="K47" s="4">
        <v>0.41599999999999998</v>
      </c>
      <c r="L47" s="4">
        <v>0.33</v>
      </c>
    </row>
    <row r="48" spans="1:12" x14ac:dyDescent="0.2">
      <c r="A48" t="str">
        <f t="shared" si="0"/>
        <v>140766Bandstoten BV</v>
      </c>
      <c r="B48">
        <v>140766</v>
      </c>
      <c r="C48" t="s">
        <v>757</v>
      </c>
      <c r="D48" s="4">
        <v>0.65700000000000003</v>
      </c>
      <c r="E48" s="4">
        <f t="shared" si="1"/>
        <v>0.55400000000000005</v>
      </c>
      <c r="H48" t="str">
        <f t="shared" si="2"/>
        <v>212119Driebanden Groot</v>
      </c>
      <c r="I48">
        <v>212119</v>
      </c>
      <c r="J48" t="s">
        <v>1225</v>
      </c>
      <c r="K48" s="4">
        <v>0.315</v>
      </c>
      <c r="L48" s="4">
        <v>0.32800000000000001</v>
      </c>
    </row>
    <row r="49" spans="1:12" x14ac:dyDescent="0.2">
      <c r="A49" t="str">
        <f t="shared" si="0"/>
        <v>213985Bandstoten BV</v>
      </c>
      <c r="B49">
        <v>213985</v>
      </c>
      <c r="C49" t="s">
        <v>757</v>
      </c>
      <c r="D49" s="4">
        <v>0.75</v>
      </c>
      <c r="E49" s="4">
        <f t="shared" si="1"/>
        <v>0.67400000000000004</v>
      </c>
      <c r="H49" t="str">
        <f t="shared" si="2"/>
        <v>224149Driebanden Groot</v>
      </c>
      <c r="I49">
        <v>224149</v>
      </c>
      <c r="J49" t="s">
        <v>1225</v>
      </c>
      <c r="K49" s="4">
        <v>0.29299999999999998</v>
      </c>
      <c r="L49" s="4">
        <v>0.32500000000000001</v>
      </c>
    </row>
    <row r="50" spans="1:12" x14ac:dyDescent="0.2">
      <c r="A50" t="str">
        <f t="shared" si="0"/>
        <v>271252Bandstoten BV</v>
      </c>
      <c r="B50">
        <v>271252</v>
      </c>
      <c r="C50" t="s">
        <v>757</v>
      </c>
      <c r="D50" s="4">
        <v>0.82499999999999996</v>
      </c>
      <c r="E50" s="4">
        <f t="shared" si="1"/>
        <v>0.92400000000000004</v>
      </c>
      <c r="H50" t="str">
        <f t="shared" si="2"/>
        <v>210756Driebanden Groot</v>
      </c>
      <c r="I50">
        <v>210756</v>
      </c>
      <c r="J50" t="s">
        <v>1225</v>
      </c>
      <c r="K50" s="4">
        <v>0.376</v>
      </c>
      <c r="L50" s="4">
        <v>0.32300000000000001</v>
      </c>
    </row>
    <row r="51" spans="1:12" x14ac:dyDescent="0.2">
      <c r="A51" t="str">
        <f t="shared" si="0"/>
        <v>205929Bandstoten BV</v>
      </c>
      <c r="B51">
        <v>205929</v>
      </c>
      <c r="C51" t="s">
        <v>757</v>
      </c>
      <c r="D51" s="4">
        <v>1.37</v>
      </c>
      <c r="E51" s="4">
        <f t="shared" si="1"/>
        <v>1.0229999999999999</v>
      </c>
      <c r="H51" t="str">
        <f t="shared" si="2"/>
        <v>209839Driebanden Groot</v>
      </c>
      <c r="I51">
        <v>209839</v>
      </c>
      <c r="J51" t="s">
        <v>1225</v>
      </c>
      <c r="K51" s="4">
        <v>0.27700000000000002</v>
      </c>
      <c r="L51" s="4">
        <v>0.32</v>
      </c>
    </row>
    <row r="52" spans="1:12" x14ac:dyDescent="0.2">
      <c r="A52" t="str">
        <f t="shared" si="0"/>
        <v>209833Bandstoten BV</v>
      </c>
      <c r="B52">
        <v>209833</v>
      </c>
      <c r="C52" t="s">
        <v>757</v>
      </c>
      <c r="D52" s="4">
        <v>0.49</v>
      </c>
      <c r="E52" s="4">
        <f t="shared" si="1"/>
        <v>0.53500000000000003</v>
      </c>
      <c r="H52" t="str">
        <f t="shared" si="2"/>
        <v>177950Driebanden Groot</v>
      </c>
      <c r="I52">
        <v>177950</v>
      </c>
      <c r="J52" t="s">
        <v>1225</v>
      </c>
      <c r="K52" s="4">
        <v>0.26200000000000001</v>
      </c>
      <c r="L52" s="4">
        <v>0.318</v>
      </c>
    </row>
    <row r="53" spans="1:12" x14ac:dyDescent="0.2">
      <c r="A53" t="str">
        <f t="shared" si="0"/>
        <v>272050Bandstoten BV</v>
      </c>
      <c r="B53">
        <v>272050</v>
      </c>
      <c r="C53" t="s">
        <v>757</v>
      </c>
      <c r="D53" s="4">
        <v>1.133</v>
      </c>
      <c r="E53" s="4">
        <f t="shared" si="1"/>
        <v>1.133</v>
      </c>
      <c r="H53" t="str">
        <f t="shared" si="2"/>
        <v>237208Driebanden Groot</v>
      </c>
      <c r="I53">
        <v>237208</v>
      </c>
      <c r="J53" t="s">
        <v>1225</v>
      </c>
      <c r="K53" s="4">
        <v>0.33600000000000002</v>
      </c>
      <c r="L53" s="4">
        <v>0.314</v>
      </c>
    </row>
    <row r="54" spans="1:12" x14ac:dyDescent="0.2">
      <c r="A54" t="str">
        <f t="shared" si="0"/>
        <v>208920Bandstoten BV</v>
      </c>
      <c r="B54">
        <v>208920</v>
      </c>
      <c r="C54" t="s">
        <v>757</v>
      </c>
      <c r="D54" s="4">
        <v>1.03</v>
      </c>
      <c r="E54" s="4">
        <f t="shared" si="1"/>
        <v>0</v>
      </c>
      <c r="H54" t="str">
        <f t="shared" si="2"/>
        <v>225583Driebanden Groot</v>
      </c>
      <c r="I54">
        <v>225583</v>
      </c>
      <c r="J54" t="s">
        <v>1225</v>
      </c>
      <c r="K54" s="4">
        <v>0.25</v>
      </c>
      <c r="L54" s="4">
        <v>0.28199999999999997</v>
      </c>
    </row>
    <row r="55" spans="1:12" x14ac:dyDescent="0.2">
      <c r="A55" t="str">
        <f t="shared" si="0"/>
        <v>228278Bandstoten BV</v>
      </c>
      <c r="B55">
        <v>228278</v>
      </c>
      <c r="C55" t="s">
        <v>757</v>
      </c>
      <c r="D55" s="4">
        <v>0.81599999999999995</v>
      </c>
      <c r="E55" s="4">
        <f t="shared" si="1"/>
        <v>0.77500000000000002</v>
      </c>
      <c r="H55" t="str">
        <f t="shared" si="2"/>
        <v>233356Driebanden Groot</v>
      </c>
      <c r="I55">
        <v>233356</v>
      </c>
      <c r="J55" t="s">
        <v>1225</v>
      </c>
      <c r="K55" s="4">
        <v>0.29699999999999999</v>
      </c>
      <c r="L55" s="4">
        <v>0.29699999999999999</v>
      </c>
    </row>
    <row r="56" spans="1:12" x14ac:dyDescent="0.2">
      <c r="A56" t="str">
        <f t="shared" si="0"/>
        <v>246390Bandstoten BV</v>
      </c>
      <c r="B56">
        <v>246390</v>
      </c>
      <c r="C56" t="s">
        <v>757</v>
      </c>
      <c r="D56" s="4">
        <v>0.77900000000000003</v>
      </c>
      <c r="E56" s="4">
        <f t="shared" si="1"/>
        <v>0.78</v>
      </c>
      <c r="H56" t="str">
        <f t="shared" si="2"/>
        <v>209742Driebanden Groot</v>
      </c>
      <c r="I56">
        <v>209742</v>
      </c>
      <c r="J56" t="s">
        <v>1225</v>
      </c>
      <c r="K56" s="4">
        <v>0.30199999999999999</v>
      </c>
      <c r="L56" s="4">
        <v>0.30199999999999999</v>
      </c>
    </row>
    <row r="57" spans="1:12" x14ac:dyDescent="0.2">
      <c r="A57" t="str">
        <f t="shared" si="0"/>
        <v>263553Bandstoten BV</v>
      </c>
      <c r="B57">
        <v>263553</v>
      </c>
      <c r="C57" t="s">
        <v>757</v>
      </c>
      <c r="D57" s="4">
        <v>0.69599999999999995</v>
      </c>
      <c r="E57" s="4">
        <f t="shared" si="1"/>
        <v>0.76100000000000001</v>
      </c>
      <c r="H57" t="str">
        <f t="shared" si="2"/>
        <v>162655Driebanden Groot</v>
      </c>
      <c r="I57">
        <v>162655</v>
      </c>
      <c r="J57" t="s">
        <v>1225</v>
      </c>
      <c r="K57" s="4">
        <v>0.26900000000000002</v>
      </c>
      <c r="L57" s="4">
        <v>0.27500000000000002</v>
      </c>
    </row>
    <row r="58" spans="1:12" x14ac:dyDescent="0.2">
      <c r="A58" t="str">
        <f t="shared" si="0"/>
        <v>165912Bandstoten BV</v>
      </c>
      <c r="B58">
        <v>165912</v>
      </c>
      <c r="C58" t="s">
        <v>757</v>
      </c>
      <c r="D58" s="4">
        <v>0.52</v>
      </c>
      <c r="E58" s="4">
        <f t="shared" si="1"/>
        <v>0.503</v>
      </c>
      <c r="H58" t="str">
        <f t="shared" si="2"/>
        <v>151705Driebanden Groot</v>
      </c>
      <c r="I58">
        <v>151705</v>
      </c>
      <c r="J58" t="s">
        <v>1225</v>
      </c>
      <c r="K58" s="4">
        <v>0.26900000000000002</v>
      </c>
      <c r="L58" s="4">
        <v>0.25700000000000001</v>
      </c>
    </row>
    <row r="59" spans="1:12" x14ac:dyDescent="0.2">
      <c r="A59" t="str">
        <f t="shared" si="0"/>
        <v>181215Bandstoten BV</v>
      </c>
      <c r="B59">
        <v>181215</v>
      </c>
      <c r="C59" t="s">
        <v>757</v>
      </c>
      <c r="D59" s="4">
        <v>1.619</v>
      </c>
      <c r="E59" s="4">
        <f t="shared" si="1"/>
        <v>1.482</v>
      </c>
      <c r="H59" t="str">
        <f t="shared" si="2"/>
        <v>103745Driebanden Groot</v>
      </c>
      <c r="I59">
        <v>103745</v>
      </c>
      <c r="J59" t="s">
        <v>1225</v>
      </c>
      <c r="K59" s="4">
        <v>0.34300000000000003</v>
      </c>
      <c r="L59" s="4">
        <v>0.25600000000000001</v>
      </c>
    </row>
    <row r="60" spans="1:12" x14ac:dyDescent="0.2">
      <c r="A60" t="str">
        <f t="shared" si="0"/>
        <v>106320Bandstoten BV</v>
      </c>
      <c r="B60">
        <v>106320</v>
      </c>
      <c r="C60" t="s">
        <v>757</v>
      </c>
      <c r="D60" s="4">
        <v>1.319</v>
      </c>
      <c r="E60" s="4">
        <f t="shared" si="1"/>
        <v>1.26</v>
      </c>
      <c r="H60" t="str">
        <f t="shared" si="2"/>
        <v>155079Driebanden Groot</v>
      </c>
      <c r="I60">
        <v>155079</v>
      </c>
      <c r="J60" t="s">
        <v>1225</v>
      </c>
      <c r="K60" s="4">
        <v>0.32800000000000001</v>
      </c>
      <c r="L60" s="4">
        <v>0.247</v>
      </c>
    </row>
    <row r="61" spans="1:12" x14ac:dyDescent="0.2">
      <c r="A61" t="str">
        <f t="shared" si="0"/>
        <v>276979Bandstoten BV</v>
      </c>
      <c r="B61">
        <v>276979</v>
      </c>
      <c r="C61" t="s">
        <v>757</v>
      </c>
      <c r="D61" s="4"/>
      <c r="E61" s="4">
        <f t="shared" si="1"/>
        <v>0</v>
      </c>
      <c r="H61" t="str">
        <f t="shared" si="2"/>
        <v>103749Driebanden Groot</v>
      </c>
      <c r="I61">
        <v>103749</v>
      </c>
      <c r="J61" t="s">
        <v>1225</v>
      </c>
      <c r="K61" s="4">
        <v>0.33300000000000002</v>
      </c>
      <c r="L61" s="4">
        <v>0.23899999999999999</v>
      </c>
    </row>
    <row r="62" spans="1:12" x14ac:dyDescent="0.2">
      <c r="A62" t="str">
        <f t="shared" si="0"/>
        <v>263724Bandstoten BV</v>
      </c>
      <c r="B62">
        <v>263724</v>
      </c>
      <c r="C62" t="s">
        <v>757</v>
      </c>
      <c r="D62" s="4">
        <v>1.069</v>
      </c>
      <c r="E62" s="4">
        <f t="shared" si="1"/>
        <v>1.113</v>
      </c>
      <c r="H62" t="str">
        <f t="shared" si="2"/>
        <v>179947Driebanden Groot</v>
      </c>
      <c r="I62">
        <v>179947</v>
      </c>
      <c r="J62" t="s">
        <v>1225</v>
      </c>
      <c r="K62" s="4">
        <v>0.248</v>
      </c>
      <c r="L62" s="4">
        <v>0.23599999999999999</v>
      </c>
    </row>
    <row r="63" spans="1:12" x14ac:dyDescent="0.2">
      <c r="A63" t="str">
        <f t="shared" si="0"/>
        <v>223790Bandstoten BV</v>
      </c>
      <c r="B63">
        <v>223790</v>
      </c>
      <c r="C63" t="s">
        <v>757</v>
      </c>
      <c r="D63" s="4">
        <v>0.78900000000000003</v>
      </c>
      <c r="E63" s="4">
        <f t="shared" si="1"/>
        <v>0.89300000000000002</v>
      </c>
      <c r="H63" t="str">
        <f t="shared" si="2"/>
        <v>205846Driebanden Groot</v>
      </c>
      <c r="I63">
        <v>205846</v>
      </c>
      <c r="J63" t="s">
        <v>1225</v>
      </c>
      <c r="K63" s="4">
        <v>0.26400000000000001</v>
      </c>
      <c r="L63" s="4">
        <v>0.22500000000000001</v>
      </c>
    </row>
    <row r="64" spans="1:12" x14ac:dyDescent="0.2">
      <c r="A64" t="str">
        <f t="shared" si="0"/>
        <v>133391Driebanden</v>
      </c>
      <c r="B64">
        <v>133391</v>
      </c>
      <c r="C64" s="3" t="s">
        <v>1224</v>
      </c>
      <c r="D64" s="4">
        <v>1.02</v>
      </c>
      <c r="E64" s="4">
        <f t="shared" si="1"/>
        <v>0.99099999999999999</v>
      </c>
      <c r="H64" t="str">
        <f t="shared" si="2"/>
        <v>BondsnrSpelsoort</v>
      </c>
      <c r="I64" t="s">
        <v>25</v>
      </c>
      <c r="J64" t="s">
        <v>30</v>
      </c>
      <c r="K64" s="4" t="s">
        <v>2056</v>
      </c>
      <c r="L64" s="4" t="s">
        <v>2057</v>
      </c>
    </row>
    <row r="65" spans="1:12" x14ac:dyDescent="0.2">
      <c r="A65" t="str">
        <f t="shared" si="0"/>
        <v>159659Driebanden</v>
      </c>
      <c r="B65">
        <v>159659</v>
      </c>
      <c r="C65" s="3" t="s">
        <v>1224</v>
      </c>
      <c r="D65" s="4">
        <v>0.76400000000000001</v>
      </c>
      <c r="E65" s="4">
        <f t="shared" si="1"/>
        <v>0.77500000000000002</v>
      </c>
      <c r="H65" t="str">
        <f t="shared" si="2"/>
        <v>100867Driebanden</v>
      </c>
      <c r="I65">
        <v>100867</v>
      </c>
      <c r="J65" t="s">
        <v>1224</v>
      </c>
      <c r="K65" s="4">
        <v>1.5669999999999999</v>
      </c>
      <c r="L65" s="4">
        <v>1.9510000000000001</v>
      </c>
    </row>
    <row r="66" spans="1:12" x14ac:dyDescent="0.2">
      <c r="A66" t="str">
        <f t="shared" si="0"/>
        <v>147022Driebanden</v>
      </c>
      <c r="B66">
        <v>147022</v>
      </c>
      <c r="C66" s="3" t="s">
        <v>1224</v>
      </c>
      <c r="D66" s="4">
        <v>0.76</v>
      </c>
      <c r="E66" s="4">
        <f t="shared" si="1"/>
        <v>0.73199999999999998</v>
      </c>
      <c r="H66" t="str">
        <f t="shared" si="2"/>
        <v>178234Driebanden</v>
      </c>
      <c r="I66">
        <v>178234</v>
      </c>
      <c r="J66" t="s">
        <v>1224</v>
      </c>
      <c r="K66" s="4">
        <v>0.628</v>
      </c>
      <c r="L66" s="4">
        <v>0.628</v>
      </c>
    </row>
    <row r="67" spans="1:12" x14ac:dyDescent="0.2">
      <c r="A67" t="str">
        <f t="shared" ref="A67:A130" si="3">IF(B67&lt;&gt;"",B67&amp;C67,"")</f>
        <v>209485Driebanden</v>
      </c>
      <c r="B67">
        <v>209485</v>
      </c>
      <c r="C67" s="3" t="s">
        <v>1224</v>
      </c>
      <c r="D67" s="4">
        <v>0.67</v>
      </c>
      <c r="E67" s="4">
        <f t="shared" ref="E67:E130" si="4">IF(A67&lt;&gt;"",IF(ISNA(VLOOKUP(A67,H:L,5,0)),0,VLOOKUP(A67,H:L,5,0)),"")</f>
        <v>0.61099999999999999</v>
      </c>
      <c r="H67" t="str">
        <f t="shared" ref="H67:H130" si="5">IF(I67&lt;&gt;"",I67&amp;J67,"")</f>
        <v>105997Driebanden</v>
      </c>
      <c r="I67">
        <v>105997</v>
      </c>
      <c r="J67" t="s">
        <v>1224</v>
      </c>
      <c r="K67" s="4">
        <v>1.2509999999999999</v>
      </c>
      <c r="L67" s="4">
        <v>1.046</v>
      </c>
    </row>
    <row r="68" spans="1:12" x14ac:dyDescent="0.2">
      <c r="A68" t="str">
        <f t="shared" si="3"/>
        <v>126723Driebanden</v>
      </c>
      <c r="B68">
        <v>126723</v>
      </c>
      <c r="C68" s="3" t="s">
        <v>1224</v>
      </c>
      <c r="D68" s="4">
        <v>0.746</v>
      </c>
      <c r="E68" s="4">
        <f t="shared" si="4"/>
        <v>0.79800000000000004</v>
      </c>
      <c r="H68" t="str">
        <f t="shared" si="5"/>
        <v>167149Driebanden</v>
      </c>
      <c r="I68">
        <v>167149</v>
      </c>
      <c r="J68" t="s">
        <v>1224</v>
      </c>
      <c r="K68" s="4">
        <v>1.0229999999999999</v>
      </c>
      <c r="L68" s="4">
        <v>1.0269999999999999</v>
      </c>
    </row>
    <row r="69" spans="1:12" x14ac:dyDescent="0.2">
      <c r="A69" t="str">
        <f t="shared" si="3"/>
        <v>151645Driebanden</v>
      </c>
      <c r="B69">
        <v>151645</v>
      </c>
      <c r="C69" s="3" t="s">
        <v>1224</v>
      </c>
      <c r="D69" s="4">
        <v>0.64100000000000001</v>
      </c>
      <c r="E69" s="4">
        <f t="shared" si="4"/>
        <v>0.61699999999999999</v>
      </c>
      <c r="H69" t="str">
        <f t="shared" si="5"/>
        <v>142622Driebanden</v>
      </c>
      <c r="I69">
        <v>142622</v>
      </c>
      <c r="J69" t="s">
        <v>1224</v>
      </c>
      <c r="K69" s="4">
        <v>0.75600000000000001</v>
      </c>
      <c r="L69" s="4">
        <v>0</v>
      </c>
    </row>
    <row r="70" spans="1:12" x14ac:dyDescent="0.2">
      <c r="A70" t="str">
        <f t="shared" si="3"/>
        <v>151814Driebanden</v>
      </c>
      <c r="B70">
        <v>151814</v>
      </c>
      <c r="C70" s="3" t="s">
        <v>1224</v>
      </c>
      <c r="D70" s="4">
        <v>0.53500000000000003</v>
      </c>
      <c r="E70" s="4">
        <f t="shared" si="4"/>
        <v>0.58799999999999997</v>
      </c>
      <c r="H70" t="str">
        <f t="shared" si="5"/>
        <v>133391Driebanden</v>
      </c>
      <c r="I70">
        <v>133391</v>
      </c>
      <c r="J70" t="s">
        <v>1224</v>
      </c>
      <c r="K70" s="4">
        <v>1.02</v>
      </c>
      <c r="L70" s="4">
        <v>0.99099999999999999</v>
      </c>
    </row>
    <row r="71" spans="1:12" x14ac:dyDescent="0.2">
      <c r="A71" t="str">
        <f t="shared" si="3"/>
        <v>144131Driebanden</v>
      </c>
      <c r="B71">
        <v>144131</v>
      </c>
      <c r="C71" s="3" t="s">
        <v>1224</v>
      </c>
      <c r="D71" s="4">
        <v>0.84</v>
      </c>
      <c r="E71" s="4">
        <f t="shared" si="4"/>
        <v>0.76200000000000001</v>
      </c>
      <c r="H71" t="str">
        <f t="shared" si="5"/>
        <v>138782Driebanden</v>
      </c>
      <c r="I71">
        <v>138782</v>
      </c>
      <c r="J71" t="s">
        <v>1224</v>
      </c>
      <c r="K71" s="4">
        <v>1.0620000000000001</v>
      </c>
      <c r="L71" s="4">
        <v>0.91200000000000003</v>
      </c>
    </row>
    <row r="72" spans="1:12" x14ac:dyDescent="0.2">
      <c r="A72" t="str">
        <f t="shared" si="3"/>
        <v>217967Driebanden</v>
      </c>
      <c r="B72">
        <v>217967</v>
      </c>
      <c r="C72" s="3" t="s">
        <v>1224</v>
      </c>
      <c r="D72" s="4">
        <v>0.49199999999999999</v>
      </c>
      <c r="E72" s="4">
        <f t="shared" si="4"/>
        <v>0.46</v>
      </c>
      <c r="H72" t="str">
        <f t="shared" si="5"/>
        <v>154984Driebanden</v>
      </c>
      <c r="I72">
        <v>154984</v>
      </c>
      <c r="J72" t="s">
        <v>1224</v>
      </c>
      <c r="K72" s="4">
        <v>1.1000000000000001</v>
      </c>
      <c r="L72" s="4">
        <v>0.89600000000000002</v>
      </c>
    </row>
    <row r="73" spans="1:12" x14ac:dyDescent="0.2">
      <c r="A73" t="str">
        <f t="shared" si="3"/>
        <v>170717Driebanden</v>
      </c>
      <c r="B73">
        <v>170717</v>
      </c>
      <c r="C73" s="3" t="s">
        <v>1224</v>
      </c>
      <c r="D73" s="4">
        <v>0.48399999999999999</v>
      </c>
      <c r="E73" s="4">
        <f t="shared" si="4"/>
        <v>0.48399999999999999</v>
      </c>
      <c r="H73" t="str">
        <f t="shared" si="5"/>
        <v>106434Driebanden</v>
      </c>
      <c r="I73">
        <v>106434</v>
      </c>
      <c r="J73" t="s">
        <v>1224</v>
      </c>
      <c r="K73" s="4">
        <v>0.84199999999999997</v>
      </c>
      <c r="L73" s="4">
        <v>0.88800000000000001</v>
      </c>
    </row>
    <row r="74" spans="1:12" x14ac:dyDescent="0.2">
      <c r="A74" t="str">
        <f t="shared" si="3"/>
        <v>205958Driebanden</v>
      </c>
      <c r="B74">
        <v>205958</v>
      </c>
      <c r="C74" s="3" t="s">
        <v>1224</v>
      </c>
      <c r="D74" s="4">
        <v>0.67100000000000004</v>
      </c>
      <c r="E74" s="4">
        <f t="shared" si="4"/>
        <v>0.53600000000000003</v>
      </c>
      <c r="H74" t="str">
        <f t="shared" si="5"/>
        <v>100011Driebanden</v>
      </c>
      <c r="I74">
        <v>100011</v>
      </c>
      <c r="J74" t="s">
        <v>1224</v>
      </c>
      <c r="K74" s="4">
        <v>0.81899999999999995</v>
      </c>
      <c r="L74" s="4">
        <v>0.88500000000000001</v>
      </c>
    </row>
    <row r="75" spans="1:12" x14ac:dyDescent="0.2">
      <c r="A75" t="str">
        <f t="shared" si="3"/>
        <v>105304Driebanden</v>
      </c>
      <c r="B75">
        <v>105304</v>
      </c>
      <c r="C75" s="3" t="s">
        <v>1224</v>
      </c>
      <c r="D75" s="4">
        <v>0.624</v>
      </c>
      <c r="E75" s="4">
        <f t="shared" si="4"/>
        <v>0.47499999999999998</v>
      </c>
      <c r="H75" t="str">
        <f t="shared" si="5"/>
        <v>178271Driebanden</v>
      </c>
      <c r="I75">
        <v>178271</v>
      </c>
      <c r="J75" t="s">
        <v>1224</v>
      </c>
      <c r="K75" s="4">
        <v>0.81499999999999995</v>
      </c>
      <c r="L75" s="4">
        <v>0.88100000000000001</v>
      </c>
    </row>
    <row r="76" spans="1:12" x14ac:dyDescent="0.2">
      <c r="A76" t="str">
        <f t="shared" si="3"/>
        <v>165812Driebanden</v>
      </c>
      <c r="B76">
        <v>165812</v>
      </c>
      <c r="C76" s="3" t="s">
        <v>1224</v>
      </c>
      <c r="D76" s="4">
        <v>0.66700000000000004</v>
      </c>
      <c r="E76" s="4">
        <f t="shared" si="4"/>
        <v>0.58499999999999996</v>
      </c>
      <c r="H76" t="str">
        <f t="shared" si="5"/>
        <v>168042Driebanden</v>
      </c>
      <c r="I76">
        <v>168042</v>
      </c>
      <c r="J76" t="s">
        <v>1224</v>
      </c>
      <c r="K76" s="4">
        <v>0.85799999999999998</v>
      </c>
      <c r="L76" s="4">
        <v>0.85899999999999999</v>
      </c>
    </row>
    <row r="77" spans="1:12" x14ac:dyDescent="0.2">
      <c r="A77" t="str">
        <f t="shared" si="3"/>
        <v>215530Driebanden</v>
      </c>
      <c r="B77">
        <v>215530</v>
      </c>
      <c r="C77" s="3" t="s">
        <v>1224</v>
      </c>
      <c r="D77" s="4">
        <v>0.55200000000000005</v>
      </c>
      <c r="E77" s="4">
        <f t="shared" si="4"/>
        <v>0.52300000000000002</v>
      </c>
      <c r="H77" t="str">
        <f t="shared" si="5"/>
        <v>133355Driebanden</v>
      </c>
      <c r="I77">
        <v>133355</v>
      </c>
      <c r="J77" t="s">
        <v>1224</v>
      </c>
      <c r="K77" s="4">
        <v>1.0209999999999999</v>
      </c>
      <c r="L77" s="4">
        <v>0.85899999999999999</v>
      </c>
    </row>
    <row r="78" spans="1:12" x14ac:dyDescent="0.2">
      <c r="A78" t="str">
        <f t="shared" si="3"/>
        <v>219564Driebanden</v>
      </c>
      <c r="B78">
        <v>219564</v>
      </c>
      <c r="C78" s="3" t="s">
        <v>1224</v>
      </c>
      <c r="D78" s="4">
        <v>0.53900000000000003</v>
      </c>
      <c r="E78" s="4">
        <f t="shared" si="4"/>
        <v>0.58499999999999996</v>
      </c>
      <c r="H78" t="str">
        <f t="shared" si="5"/>
        <v>113200Driebanden</v>
      </c>
      <c r="I78">
        <v>113200</v>
      </c>
      <c r="J78" t="s">
        <v>1224</v>
      </c>
      <c r="K78" s="4">
        <v>0.92500000000000004</v>
      </c>
      <c r="L78" s="4">
        <v>0.84699999999999998</v>
      </c>
    </row>
    <row r="79" spans="1:12" x14ac:dyDescent="0.2">
      <c r="A79" t="str">
        <f t="shared" si="3"/>
        <v>221647Driebanden</v>
      </c>
      <c r="B79">
        <v>221647</v>
      </c>
      <c r="C79" s="3" t="s">
        <v>1224</v>
      </c>
      <c r="D79" s="4">
        <v>0.44700000000000001</v>
      </c>
      <c r="E79" s="4">
        <f t="shared" si="4"/>
        <v>0.33400000000000002</v>
      </c>
      <c r="H79" t="str">
        <f t="shared" si="5"/>
        <v>206110Driebanden</v>
      </c>
      <c r="I79">
        <v>206110</v>
      </c>
      <c r="J79" t="s">
        <v>1224</v>
      </c>
      <c r="K79" s="4">
        <v>0.876</v>
      </c>
      <c r="L79" s="4">
        <v>0.84399999999999997</v>
      </c>
    </row>
    <row r="80" spans="1:12" x14ac:dyDescent="0.2">
      <c r="A80" t="str">
        <f t="shared" si="3"/>
        <v>271587Driebanden</v>
      </c>
      <c r="B80">
        <v>271587</v>
      </c>
      <c r="C80" s="3" t="s">
        <v>1224</v>
      </c>
      <c r="D80" s="4">
        <v>0.36</v>
      </c>
      <c r="E80" s="4">
        <f t="shared" si="4"/>
        <v>0</v>
      </c>
      <c r="H80" t="str">
        <f t="shared" si="5"/>
        <v>126061Driebanden</v>
      </c>
      <c r="I80">
        <v>126061</v>
      </c>
      <c r="J80" t="s">
        <v>1224</v>
      </c>
      <c r="K80" s="4">
        <v>0.80500000000000005</v>
      </c>
      <c r="L80" s="4">
        <v>0.8</v>
      </c>
    </row>
    <row r="81" spans="1:12" x14ac:dyDescent="0.2">
      <c r="A81" t="str">
        <f t="shared" si="3"/>
        <v>133355Driebanden</v>
      </c>
      <c r="B81">
        <v>133355</v>
      </c>
      <c r="C81" s="3" t="s">
        <v>1224</v>
      </c>
      <c r="D81" s="4">
        <v>1.0209999999999999</v>
      </c>
      <c r="E81" s="4">
        <f t="shared" si="4"/>
        <v>0.85899999999999999</v>
      </c>
      <c r="H81" t="str">
        <f t="shared" si="5"/>
        <v>126723Driebanden</v>
      </c>
      <c r="I81">
        <v>126723</v>
      </c>
      <c r="J81" t="s">
        <v>1224</v>
      </c>
      <c r="K81" s="4">
        <v>0.746</v>
      </c>
      <c r="L81" s="4">
        <v>0.79800000000000004</v>
      </c>
    </row>
    <row r="82" spans="1:12" x14ac:dyDescent="0.2">
      <c r="A82" t="str">
        <f t="shared" si="3"/>
        <v>277510Driebanden</v>
      </c>
      <c r="B82">
        <v>277510</v>
      </c>
      <c r="C82" s="3" t="s">
        <v>1224</v>
      </c>
      <c r="D82" s="4">
        <v>0.47299999999999998</v>
      </c>
      <c r="E82" s="4">
        <f t="shared" si="4"/>
        <v>0.45600000000000002</v>
      </c>
      <c r="H82" t="str">
        <f t="shared" si="5"/>
        <v>157603Driebanden</v>
      </c>
      <c r="I82">
        <v>157603</v>
      </c>
      <c r="J82" t="s">
        <v>1224</v>
      </c>
      <c r="K82" s="4">
        <v>0.89200000000000002</v>
      </c>
      <c r="L82" s="4">
        <v>0.77800000000000002</v>
      </c>
    </row>
    <row r="83" spans="1:12" x14ac:dyDescent="0.2">
      <c r="A83" t="str">
        <f t="shared" si="3"/>
        <v>167149Driebanden</v>
      </c>
      <c r="B83">
        <v>167149</v>
      </c>
      <c r="C83" s="3" t="s">
        <v>1224</v>
      </c>
      <c r="D83" s="4">
        <v>1.0229999999999999</v>
      </c>
      <c r="E83" s="4">
        <f t="shared" si="4"/>
        <v>1.0269999999999999</v>
      </c>
      <c r="H83" t="str">
        <f t="shared" si="5"/>
        <v>159659Driebanden</v>
      </c>
      <c r="I83">
        <v>159659</v>
      </c>
      <c r="J83" t="s">
        <v>1224</v>
      </c>
      <c r="K83" s="4">
        <v>0.76400000000000001</v>
      </c>
      <c r="L83" s="4">
        <v>0.77500000000000002</v>
      </c>
    </row>
    <row r="84" spans="1:12" x14ac:dyDescent="0.2">
      <c r="A84" t="str">
        <f t="shared" si="3"/>
        <v>157603Driebanden</v>
      </c>
      <c r="B84">
        <v>157603</v>
      </c>
      <c r="C84" s="3" t="s">
        <v>1224</v>
      </c>
      <c r="D84" s="4">
        <v>0.89200000000000002</v>
      </c>
      <c r="E84" s="4">
        <f t="shared" si="4"/>
        <v>0.77800000000000002</v>
      </c>
      <c r="H84" t="str">
        <f t="shared" si="5"/>
        <v>144131Driebanden</v>
      </c>
      <c r="I84">
        <v>144131</v>
      </c>
      <c r="J84" t="s">
        <v>1224</v>
      </c>
      <c r="K84" s="4">
        <v>0.84</v>
      </c>
      <c r="L84" s="4">
        <v>0.76200000000000001</v>
      </c>
    </row>
    <row r="85" spans="1:12" x14ac:dyDescent="0.2">
      <c r="A85" t="str">
        <f t="shared" si="3"/>
        <v>106544Driebanden</v>
      </c>
      <c r="B85">
        <v>106544</v>
      </c>
      <c r="C85" s="3" t="s">
        <v>1224</v>
      </c>
      <c r="D85" s="4">
        <v>0.88</v>
      </c>
      <c r="E85" s="4">
        <f t="shared" si="4"/>
        <v>0.753</v>
      </c>
      <c r="H85" t="str">
        <f t="shared" si="5"/>
        <v>219750Driebanden</v>
      </c>
      <c r="I85">
        <v>219750</v>
      </c>
      <c r="J85" t="s">
        <v>1224</v>
      </c>
      <c r="K85" s="4">
        <v>0.80900000000000005</v>
      </c>
      <c r="L85" s="4">
        <v>0.753</v>
      </c>
    </row>
    <row r="86" spans="1:12" x14ac:dyDescent="0.2">
      <c r="A86" t="str">
        <f t="shared" si="3"/>
        <v>133079Driebanden</v>
      </c>
      <c r="B86">
        <v>133079</v>
      </c>
      <c r="C86" s="3" t="s">
        <v>1224</v>
      </c>
      <c r="D86" s="4">
        <v>0.56200000000000006</v>
      </c>
      <c r="E86" s="4">
        <f t="shared" si="4"/>
        <v>0.60699999999999998</v>
      </c>
      <c r="H86" t="str">
        <f t="shared" si="5"/>
        <v>106544Driebanden</v>
      </c>
      <c r="I86">
        <v>106544</v>
      </c>
      <c r="J86" t="s">
        <v>1224</v>
      </c>
      <c r="K86" s="4">
        <v>0.88</v>
      </c>
      <c r="L86" s="4">
        <v>0.753</v>
      </c>
    </row>
    <row r="87" spans="1:12" x14ac:dyDescent="0.2">
      <c r="A87" t="str">
        <f t="shared" si="3"/>
        <v>151623Driebanden</v>
      </c>
      <c r="B87">
        <v>151623</v>
      </c>
      <c r="C87" s="3" t="s">
        <v>1224</v>
      </c>
      <c r="D87" s="4">
        <v>0.55200000000000005</v>
      </c>
      <c r="E87" s="4">
        <f t="shared" si="4"/>
        <v>0</v>
      </c>
      <c r="H87" t="str">
        <f t="shared" si="5"/>
        <v>166530Driebanden</v>
      </c>
      <c r="I87">
        <v>166530</v>
      </c>
      <c r="J87" t="s">
        <v>1224</v>
      </c>
      <c r="K87" s="4">
        <v>0.77</v>
      </c>
      <c r="L87" s="4">
        <v>0</v>
      </c>
    </row>
    <row r="88" spans="1:12" x14ac:dyDescent="0.2">
      <c r="A88" t="str">
        <f t="shared" si="3"/>
        <v>216611Driebanden</v>
      </c>
      <c r="B88">
        <v>216611</v>
      </c>
      <c r="C88" s="3" t="s">
        <v>1224</v>
      </c>
      <c r="D88" s="4">
        <v>0.52900000000000003</v>
      </c>
      <c r="E88" s="4">
        <f t="shared" si="4"/>
        <v>0.434</v>
      </c>
      <c r="H88" t="str">
        <f t="shared" si="5"/>
        <v>147022Driebanden</v>
      </c>
      <c r="I88">
        <v>147022</v>
      </c>
      <c r="J88" t="s">
        <v>1224</v>
      </c>
      <c r="K88" s="4">
        <v>0.76</v>
      </c>
      <c r="L88" s="4">
        <v>0.73199999999999998</v>
      </c>
    </row>
    <row r="89" spans="1:12" x14ac:dyDescent="0.2">
      <c r="A89" t="str">
        <f t="shared" si="3"/>
        <v>113756Driebanden</v>
      </c>
      <c r="B89">
        <v>113756</v>
      </c>
      <c r="C89" s="3" t="s">
        <v>1224</v>
      </c>
      <c r="D89" s="4">
        <v>0.48899999999999999</v>
      </c>
      <c r="E89" s="4">
        <f t="shared" si="4"/>
        <v>0.41199999999999998</v>
      </c>
      <c r="H89" t="str">
        <f t="shared" si="5"/>
        <v>113575Driebanden</v>
      </c>
      <c r="I89">
        <v>113575</v>
      </c>
      <c r="J89" t="s">
        <v>1224</v>
      </c>
      <c r="K89" s="4">
        <v>1.024</v>
      </c>
      <c r="L89" s="4">
        <v>1.024</v>
      </c>
    </row>
    <row r="90" spans="1:12" x14ac:dyDescent="0.2">
      <c r="A90" t="str">
        <f t="shared" si="3"/>
        <v>265977Driebanden</v>
      </c>
      <c r="B90">
        <v>265977</v>
      </c>
      <c r="C90" s="3" t="s">
        <v>1224</v>
      </c>
      <c r="D90" s="4">
        <v>0.47699999999999998</v>
      </c>
      <c r="E90" s="4">
        <f t="shared" si="4"/>
        <v>0.54400000000000004</v>
      </c>
      <c r="H90" t="str">
        <f t="shared" si="5"/>
        <v>215695Driebanden</v>
      </c>
      <c r="I90">
        <v>215695</v>
      </c>
      <c r="J90" t="s">
        <v>1224</v>
      </c>
      <c r="K90" s="4">
        <v>0.70199999999999996</v>
      </c>
      <c r="L90" s="4">
        <v>0.70699999999999996</v>
      </c>
    </row>
    <row r="91" spans="1:12" x14ac:dyDescent="0.2">
      <c r="A91" t="str">
        <f t="shared" si="3"/>
        <v>219750Driebanden</v>
      </c>
      <c r="B91">
        <v>219750</v>
      </c>
      <c r="C91" s="3" t="s">
        <v>1224</v>
      </c>
      <c r="D91" s="4">
        <v>0.80900000000000005</v>
      </c>
      <c r="E91" s="4">
        <f t="shared" si="4"/>
        <v>0.753</v>
      </c>
      <c r="H91" t="str">
        <f t="shared" si="5"/>
        <v>180962Driebanden</v>
      </c>
      <c r="I91">
        <v>180962</v>
      </c>
      <c r="J91" t="s">
        <v>1224</v>
      </c>
      <c r="K91" s="4">
        <v>0.74199999999999999</v>
      </c>
      <c r="L91" s="4">
        <v>0.70299999999999996</v>
      </c>
    </row>
    <row r="92" spans="1:12" x14ac:dyDescent="0.2">
      <c r="A92" t="str">
        <f t="shared" si="3"/>
        <v>214965Driebanden</v>
      </c>
      <c r="B92">
        <v>214965</v>
      </c>
      <c r="C92" s="3" t="s">
        <v>1224</v>
      </c>
      <c r="D92" s="4">
        <v>0.56799999999999995</v>
      </c>
      <c r="E92" s="4">
        <f t="shared" si="4"/>
        <v>0.52400000000000002</v>
      </c>
      <c r="H92" t="str">
        <f t="shared" si="5"/>
        <v>183527Driebanden</v>
      </c>
      <c r="I92">
        <v>183527</v>
      </c>
      <c r="J92" t="s">
        <v>1224</v>
      </c>
      <c r="K92" s="4">
        <v>0.67200000000000004</v>
      </c>
      <c r="L92" s="4">
        <v>0.69699999999999995</v>
      </c>
    </row>
    <row r="93" spans="1:12" x14ac:dyDescent="0.2">
      <c r="A93" t="str">
        <f t="shared" si="3"/>
        <v>139141Driebanden</v>
      </c>
      <c r="B93">
        <v>139141</v>
      </c>
      <c r="C93" s="3" t="s">
        <v>1224</v>
      </c>
      <c r="D93" s="4">
        <v>0.51700000000000002</v>
      </c>
      <c r="E93" s="4">
        <f t="shared" si="4"/>
        <v>0.51</v>
      </c>
      <c r="H93" t="str">
        <f t="shared" si="5"/>
        <v>124951Driebanden</v>
      </c>
      <c r="I93">
        <v>124951</v>
      </c>
      <c r="J93" t="s">
        <v>1224</v>
      </c>
      <c r="K93" s="4">
        <v>0.76500000000000001</v>
      </c>
      <c r="L93" s="4">
        <v>0.69099999999999995</v>
      </c>
    </row>
    <row r="94" spans="1:12" x14ac:dyDescent="0.2">
      <c r="A94" t="str">
        <f t="shared" si="3"/>
        <v>165960Driebanden</v>
      </c>
      <c r="B94">
        <v>165960</v>
      </c>
      <c r="C94" s="3" t="s">
        <v>1224</v>
      </c>
      <c r="D94" s="4">
        <v>0.38100000000000001</v>
      </c>
      <c r="E94" s="4">
        <f t="shared" si="4"/>
        <v>0.34699999999999998</v>
      </c>
      <c r="H94" t="str">
        <f t="shared" si="5"/>
        <v>170482Driebanden</v>
      </c>
      <c r="I94">
        <v>170482</v>
      </c>
      <c r="J94" t="s">
        <v>1224</v>
      </c>
      <c r="K94" s="4">
        <v>0.60899999999999999</v>
      </c>
      <c r="L94" s="4">
        <v>0.67800000000000005</v>
      </c>
    </row>
    <row r="95" spans="1:12" x14ac:dyDescent="0.2">
      <c r="A95" t="str">
        <f t="shared" si="3"/>
        <v>134841Driebanden</v>
      </c>
      <c r="B95">
        <v>134841</v>
      </c>
      <c r="C95" s="3" t="s">
        <v>1224</v>
      </c>
      <c r="D95" s="4">
        <v>0.52400000000000002</v>
      </c>
      <c r="E95" s="4">
        <f t="shared" si="4"/>
        <v>0</v>
      </c>
      <c r="H95" t="str">
        <f t="shared" si="5"/>
        <v>132019Driebanden</v>
      </c>
      <c r="I95">
        <v>132019</v>
      </c>
      <c r="J95" t="s">
        <v>1224</v>
      </c>
      <c r="K95" s="4">
        <v>0.77200000000000002</v>
      </c>
      <c r="L95" s="4">
        <v>0.67700000000000005</v>
      </c>
    </row>
    <row r="96" spans="1:12" x14ac:dyDescent="0.2">
      <c r="A96" t="str">
        <f t="shared" si="3"/>
        <v>106604Driebanden</v>
      </c>
      <c r="B96">
        <v>106604</v>
      </c>
      <c r="C96" s="3" t="s">
        <v>1224</v>
      </c>
      <c r="D96" s="4">
        <v>0.55600000000000005</v>
      </c>
      <c r="E96" s="4">
        <f t="shared" si="4"/>
        <v>0.53600000000000003</v>
      </c>
      <c r="H96" t="str">
        <f t="shared" si="5"/>
        <v>209735Driebanden</v>
      </c>
      <c r="I96">
        <v>209735</v>
      </c>
      <c r="J96" t="s">
        <v>1224</v>
      </c>
      <c r="K96" s="4">
        <v>0.66500000000000004</v>
      </c>
      <c r="L96" s="4">
        <v>0.67400000000000004</v>
      </c>
    </row>
    <row r="97" spans="1:12" x14ac:dyDescent="0.2">
      <c r="A97" t="str">
        <f t="shared" si="3"/>
        <v>237208Driebanden</v>
      </c>
      <c r="B97">
        <v>237208</v>
      </c>
      <c r="C97" s="3" t="s">
        <v>1224</v>
      </c>
      <c r="D97" s="4">
        <v>0.54</v>
      </c>
      <c r="E97" s="4">
        <f t="shared" si="4"/>
        <v>0.45200000000000001</v>
      </c>
      <c r="H97" t="str">
        <f t="shared" si="5"/>
        <v>202782Driebanden</v>
      </c>
      <c r="I97">
        <v>202782</v>
      </c>
      <c r="J97" t="s">
        <v>1224</v>
      </c>
      <c r="K97" s="4">
        <v>0.61899999999999999</v>
      </c>
      <c r="L97" s="4">
        <v>0.67400000000000004</v>
      </c>
    </row>
    <row r="98" spans="1:12" x14ac:dyDescent="0.2">
      <c r="A98" t="str">
        <f t="shared" si="3"/>
        <v>166497Driebanden</v>
      </c>
      <c r="B98">
        <v>166497</v>
      </c>
      <c r="C98" s="3" t="s">
        <v>1224</v>
      </c>
      <c r="D98" s="4">
        <v>0.58899999999999997</v>
      </c>
      <c r="E98" s="4">
        <f t="shared" si="4"/>
        <v>0.51900000000000002</v>
      </c>
      <c r="H98" t="str">
        <f t="shared" si="5"/>
        <v>145468Driebanden</v>
      </c>
      <c r="I98">
        <v>145468</v>
      </c>
      <c r="J98" t="s">
        <v>1224</v>
      </c>
      <c r="K98" s="4">
        <v>0.71199999999999997</v>
      </c>
      <c r="L98" s="4">
        <v>0.66700000000000004</v>
      </c>
    </row>
    <row r="99" spans="1:12" x14ac:dyDescent="0.2">
      <c r="A99" t="str">
        <f t="shared" si="3"/>
        <v>113754Driebanden</v>
      </c>
      <c r="B99">
        <v>113754</v>
      </c>
      <c r="C99" s="3" t="s">
        <v>1224</v>
      </c>
      <c r="D99" s="4">
        <v>0.54400000000000004</v>
      </c>
      <c r="E99" s="4">
        <f t="shared" si="4"/>
        <v>0.58299999999999996</v>
      </c>
      <c r="H99" t="str">
        <f t="shared" si="5"/>
        <v>105955Driebanden</v>
      </c>
      <c r="I99">
        <v>105955</v>
      </c>
      <c r="J99" t="s">
        <v>1224</v>
      </c>
      <c r="K99" s="4">
        <v>0.628</v>
      </c>
      <c r="L99" s="4">
        <v>0.66700000000000004</v>
      </c>
    </row>
    <row r="100" spans="1:12" x14ac:dyDescent="0.2">
      <c r="A100" t="str">
        <f t="shared" si="3"/>
        <v>106446Driebanden</v>
      </c>
      <c r="B100">
        <v>106446</v>
      </c>
      <c r="C100" s="3" t="s">
        <v>1224</v>
      </c>
      <c r="D100" s="4">
        <v>0.53800000000000003</v>
      </c>
      <c r="E100" s="4">
        <f t="shared" si="4"/>
        <v>0.40200000000000002</v>
      </c>
      <c r="H100" t="str">
        <f t="shared" si="5"/>
        <v>159016Driebanden</v>
      </c>
      <c r="I100">
        <v>159016</v>
      </c>
      <c r="J100" t="s">
        <v>1224</v>
      </c>
      <c r="K100" s="4">
        <v>0.83299999999999996</v>
      </c>
      <c r="L100" s="4">
        <v>0.66700000000000004</v>
      </c>
    </row>
    <row r="101" spans="1:12" x14ac:dyDescent="0.2">
      <c r="A101" t="str">
        <f t="shared" si="3"/>
        <v>105299Driebanden</v>
      </c>
      <c r="B101">
        <v>105299</v>
      </c>
      <c r="C101" s="3" t="s">
        <v>1224</v>
      </c>
      <c r="D101" s="4">
        <v>0.39100000000000001</v>
      </c>
      <c r="E101" s="4">
        <f t="shared" si="4"/>
        <v>0.373</v>
      </c>
      <c r="H101" t="str">
        <f t="shared" si="5"/>
        <v>237004Driebanden</v>
      </c>
      <c r="I101">
        <v>237004</v>
      </c>
      <c r="J101" t="s">
        <v>1224</v>
      </c>
      <c r="K101" s="4">
        <v>0.60399999999999998</v>
      </c>
      <c r="L101" s="4">
        <v>0.66</v>
      </c>
    </row>
    <row r="102" spans="1:12" x14ac:dyDescent="0.2">
      <c r="A102" t="str">
        <f t="shared" si="3"/>
        <v>271445Driebanden</v>
      </c>
      <c r="B102">
        <v>271445</v>
      </c>
      <c r="C102" s="3" t="s">
        <v>1224</v>
      </c>
      <c r="D102" s="4">
        <v>0.36699999999999999</v>
      </c>
      <c r="E102" s="4">
        <f t="shared" si="4"/>
        <v>0.34</v>
      </c>
      <c r="H102" t="str">
        <f t="shared" si="5"/>
        <v>159334Driebanden</v>
      </c>
      <c r="I102">
        <v>159334</v>
      </c>
      <c r="J102" t="s">
        <v>1224</v>
      </c>
      <c r="K102" s="4">
        <v>0.60599999999999998</v>
      </c>
      <c r="L102" s="4">
        <v>0</v>
      </c>
    </row>
    <row r="103" spans="1:12" x14ac:dyDescent="0.2">
      <c r="A103" t="str">
        <f t="shared" si="3"/>
        <v>146772Driebanden</v>
      </c>
      <c r="B103">
        <v>146772</v>
      </c>
      <c r="C103" s="3" t="s">
        <v>1224</v>
      </c>
      <c r="D103" s="4">
        <v>0.40600000000000003</v>
      </c>
      <c r="E103" s="4">
        <f t="shared" si="4"/>
        <v>0.442</v>
      </c>
      <c r="H103" t="str">
        <f t="shared" si="5"/>
        <v>180662Driebanden</v>
      </c>
      <c r="I103">
        <v>180662</v>
      </c>
      <c r="J103" t="s">
        <v>1224</v>
      </c>
      <c r="K103" s="4">
        <v>0.67</v>
      </c>
      <c r="L103" s="4">
        <v>0</v>
      </c>
    </row>
    <row r="104" spans="1:12" x14ac:dyDescent="0.2">
      <c r="A104" t="str">
        <f t="shared" si="3"/>
        <v>152362Driebanden</v>
      </c>
      <c r="B104">
        <v>152362</v>
      </c>
      <c r="C104" s="3" t="s">
        <v>1224</v>
      </c>
      <c r="D104" s="4">
        <v>0.63900000000000001</v>
      </c>
      <c r="E104" s="4">
        <f t="shared" si="4"/>
        <v>0.61699999999999999</v>
      </c>
      <c r="H104" t="str">
        <f t="shared" si="5"/>
        <v>244197Driebanden</v>
      </c>
      <c r="I104">
        <v>244197</v>
      </c>
      <c r="J104" t="s">
        <v>1224</v>
      </c>
      <c r="K104" s="4">
        <v>0.63300000000000001</v>
      </c>
      <c r="L104" s="4">
        <v>0.64800000000000002</v>
      </c>
    </row>
    <row r="105" spans="1:12" x14ac:dyDescent="0.2">
      <c r="A105" t="str">
        <f t="shared" si="3"/>
        <v>144258Driebanden</v>
      </c>
      <c r="B105">
        <v>144258</v>
      </c>
      <c r="C105" s="3" t="s">
        <v>1224</v>
      </c>
      <c r="D105" s="4">
        <v>0.625</v>
      </c>
      <c r="E105" s="4">
        <f t="shared" si="4"/>
        <v>0.54300000000000004</v>
      </c>
      <c r="H105" t="str">
        <f t="shared" si="5"/>
        <v>149090Driebanden</v>
      </c>
      <c r="I105">
        <v>149090</v>
      </c>
      <c r="J105" t="s">
        <v>1224</v>
      </c>
      <c r="K105" s="4">
        <v>0.67400000000000004</v>
      </c>
      <c r="L105" s="4">
        <v>0.64</v>
      </c>
    </row>
    <row r="106" spans="1:12" x14ac:dyDescent="0.2">
      <c r="A106" t="str">
        <f t="shared" si="3"/>
        <v>134924Driebanden</v>
      </c>
      <c r="B106">
        <v>134924</v>
      </c>
      <c r="C106" s="3" t="s">
        <v>1224</v>
      </c>
      <c r="D106" s="4">
        <v>0.50600000000000001</v>
      </c>
      <c r="E106" s="4">
        <f t="shared" si="4"/>
        <v>0.50900000000000001</v>
      </c>
      <c r="H106" t="str">
        <f t="shared" si="5"/>
        <v>226672Driebanden</v>
      </c>
      <c r="I106">
        <v>226672</v>
      </c>
      <c r="J106" t="s">
        <v>1224</v>
      </c>
      <c r="K106" s="4">
        <v>0.53400000000000003</v>
      </c>
      <c r="L106" s="4">
        <v>0.63500000000000001</v>
      </c>
    </row>
    <row r="107" spans="1:12" x14ac:dyDescent="0.2">
      <c r="A107" t="str">
        <f t="shared" si="3"/>
        <v>167947Driebanden</v>
      </c>
      <c r="B107">
        <v>167947</v>
      </c>
      <c r="C107" s="3" t="s">
        <v>1224</v>
      </c>
      <c r="D107" s="4">
        <v>0.45100000000000001</v>
      </c>
      <c r="E107" s="4">
        <f t="shared" si="4"/>
        <v>0.41799999999999998</v>
      </c>
      <c r="H107" t="str">
        <f t="shared" si="5"/>
        <v>181535Driebanden</v>
      </c>
      <c r="I107">
        <v>181535</v>
      </c>
      <c r="J107" t="s">
        <v>1224</v>
      </c>
      <c r="K107" s="4">
        <v>0.623</v>
      </c>
      <c r="L107" s="4">
        <v>0.63</v>
      </c>
    </row>
    <row r="108" spans="1:12" x14ac:dyDescent="0.2">
      <c r="A108" t="str">
        <f t="shared" si="3"/>
        <v>159598Driebanden</v>
      </c>
      <c r="B108">
        <v>159598</v>
      </c>
      <c r="C108" s="3" t="s">
        <v>1224</v>
      </c>
      <c r="D108" s="4">
        <v>0.42699999999999999</v>
      </c>
      <c r="E108" s="4">
        <f t="shared" si="4"/>
        <v>0.496</v>
      </c>
      <c r="H108" t="str">
        <f t="shared" si="5"/>
        <v>159613Driebanden</v>
      </c>
      <c r="I108">
        <v>159613</v>
      </c>
      <c r="J108" t="s">
        <v>1224</v>
      </c>
      <c r="K108" s="4">
        <v>0.57599999999999996</v>
      </c>
      <c r="L108" s="4">
        <v>0.629</v>
      </c>
    </row>
    <row r="109" spans="1:12" x14ac:dyDescent="0.2">
      <c r="A109" t="str">
        <f t="shared" si="3"/>
        <v>223712Driebanden</v>
      </c>
      <c r="B109">
        <v>223712</v>
      </c>
      <c r="C109" s="3" t="s">
        <v>1224</v>
      </c>
      <c r="D109" s="4">
        <v>0.47899999999999998</v>
      </c>
      <c r="E109" s="4">
        <f t="shared" si="4"/>
        <v>0</v>
      </c>
      <c r="H109" t="str">
        <f t="shared" si="5"/>
        <v>237498Driebanden</v>
      </c>
      <c r="I109">
        <v>237498</v>
      </c>
      <c r="J109" t="s">
        <v>1224</v>
      </c>
      <c r="K109" s="4">
        <v>0.59099999999999997</v>
      </c>
      <c r="L109" s="4">
        <v>0.625</v>
      </c>
    </row>
    <row r="110" spans="1:12" x14ac:dyDescent="0.2">
      <c r="A110" t="str">
        <f t="shared" si="3"/>
        <v>106289Driebanden</v>
      </c>
      <c r="B110">
        <v>106289</v>
      </c>
      <c r="C110" s="3" t="s">
        <v>1224</v>
      </c>
      <c r="D110" s="4">
        <v>0.47</v>
      </c>
      <c r="E110" s="4">
        <f t="shared" si="4"/>
        <v>0.46700000000000003</v>
      </c>
      <c r="H110" t="str">
        <f t="shared" si="5"/>
        <v>151645Driebanden</v>
      </c>
      <c r="I110">
        <v>151645</v>
      </c>
      <c r="J110" t="s">
        <v>1224</v>
      </c>
      <c r="K110" s="4">
        <v>0.64100000000000001</v>
      </c>
      <c r="L110" s="4">
        <v>0.61699999999999999</v>
      </c>
    </row>
    <row r="111" spans="1:12" x14ac:dyDescent="0.2">
      <c r="A111" t="str">
        <f t="shared" si="3"/>
        <v>105997Driebanden</v>
      </c>
      <c r="B111">
        <v>105997</v>
      </c>
      <c r="C111" s="3" t="s">
        <v>1224</v>
      </c>
      <c r="D111" s="4">
        <v>1.2509999999999999</v>
      </c>
      <c r="E111" s="4">
        <f t="shared" si="4"/>
        <v>1.046</v>
      </c>
      <c r="H111" t="str">
        <f t="shared" si="5"/>
        <v>152362Driebanden</v>
      </c>
      <c r="I111">
        <v>152362</v>
      </c>
      <c r="J111" t="s">
        <v>1224</v>
      </c>
      <c r="K111" s="4">
        <v>0.63900000000000001</v>
      </c>
      <c r="L111" s="4">
        <v>0.61699999999999999</v>
      </c>
    </row>
    <row r="112" spans="1:12" x14ac:dyDescent="0.2">
      <c r="A112" t="str">
        <f t="shared" si="3"/>
        <v>177699Driebanden</v>
      </c>
      <c r="B112">
        <v>177699</v>
      </c>
      <c r="C112" s="3" t="s">
        <v>1224</v>
      </c>
      <c r="D112" s="4">
        <v>0.435</v>
      </c>
      <c r="E112" s="4">
        <f t="shared" si="4"/>
        <v>0.41099999999999998</v>
      </c>
      <c r="H112" t="str">
        <f t="shared" si="5"/>
        <v>209485Driebanden</v>
      </c>
      <c r="I112">
        <v>209485</v>
      </c>
      <c r="J112" t="s">
        <v>1224</v>
      </c>
      <c r="K112" s="4">
        <v>0.67</v>
      </c>
      <c r="L112" s="4">
        <v>0.61099999999999999</v>
      </c>
    </row>
    <row r="113" spans="1:12" x14ac:dyDescent="0.2">
      <c r="A113" t="str">
        <f t="shared" si="3"/>
        <v>271574Driebanden</v>
      </c>
      <c r="B113">
        <v>271574</v>
      </c>
      <c r="C113" s="3" t="s">
        <v>1224</v>
      </c>
      <c r="D113" s="4">
        <v>0.40100000000000002</v>
      </c>
      <c r="E113" s="4">
        <f t="shared" si="4"/>
        <v>0.40100000000000002</v>
      </c>
      <c r="H113" t="str">
        <f t="shared" si="5"/>
        <v>133079Driebanden</v>
      </c>
      <c r="I113">
        <v>133079</v>
      </c>
      <c r="J113" t="s">
        <v>1224</v>
      </c>
      <c r="K113" s="4">
        <v>0.56200000000000006</v>
      </c>
      <c r="L113" s="4">
        <v>0.60699999999999998</v>
      </c>
    </row>
    <row r="114" spans="1:12" x14ac:dyDescent="0.2">
      <c r="A114" t="str">
        <f t="shared" si="3"/>
        <v>170719Driebanden</v>
      </c>
      <c r="B114">
        <v>170719</v>
      </c>
      <c r="C114" s="3" t="s">
        <v>1224</v>
      </c>
      <c r="D114" s="4">
        <v>0.36</v>
      </c>
      <c r="E114" s="4">
        <f t="shared" si="4"/>
        <v>0.36</v>
      </c>
      <c r="H114" t="str">
        <f t="shared" si="5"/>
        <v>223762Driebanden</v>
      </c>
      <c r="I114">
        <v>223762</v>
      </c>
      <c r="J114" t="s">
        <v>1224</v>
      </c>
      <c r="K114" s="4">
        <v>0.55800000000000005</v>
      </c>
      <c r="L114" s="4">
        <v>0.60699999999999998</v>
      </c>
    </row>
    <row r="115" spans="1:12" x14ac:dyDescent="0.2">
      <c r="A115" t="str">
        <f t="shared" si="3"/>
        <v>138782Driebanden</v>
      </c>
      <c r="B115">
        <v>138782</v>
      </c>
      <c r="C115" s="3" t="s">
        <v>1224</v>
      </c>
      <c r="D115" s="4">
        <v>1.0620000000000001</v>
      </c>
      <c r="E115" s="4">
        <f t="shared" si="4"/>
        <v>0.91200000000000003</v>
      </c>
      <c r="H115" t="str">
        <f t="shared" si="5"/>
        <v>209836Driebanden</v>
      </c>
      <c r="I115">
        <v>209836</v>
      </c>
      <c r="J115" t="s">
        <v>1224</v>
      </c>
      <c r="K115" s="4">
        <v>0.63</v>
      </c>
      <c r="L115" s="4">
        <v>0.60199999999999998</v>
      </c>
    </row>
    <row r="116" spans="1:12" x14ac:dyDescent="0.2">
      <c r="A116" t="str">
        <f t="shared" si="3"/>
        <v>132019Driebanden</v>
      </c>
      <c r="B116">
        <v>132019</v>
      </c>
      <c r="C116" s="3" t="s">
        <v>1224</v>
      </c>
      <c r="D116" s="4">
        <v>0.77200000000000002</v>
      </c>
      <c r="E116" s="4">
        <f t="shared" si="4"/>
        <v>0.67700000000000005</v>
      </c>
      <c r="H116" t="str">
        <f t="shared" si="5"/>
        <v>113442Driebanden</v>
      </c>
      <c r="I116">
        <v>113442</v>
      </c>
      <c r="J116" t="s">
        <v>1224</v>
      </c>
      <c r="K116" s="4">
        <v>0.85</v>
      </c>
      <c r="L116" s="4">
        <v>0.60199999999999998</v>
      </c>
    </row>
    <row r="117" spans="1:12" x14ac:dyDescent="0.2">
      <c r="A117" t="str">
        <f t="shared" si="3"/>
        <v>166530Driebanden</v>
      </c>
      <c r="B117">
        <v>166530</v>
      </c>
      <c r="C117" s="3" t="s">
        <v>1224</v>
      </c>
      <c r="D117" s="4">
        <v>0.77</v>
      </c>
      <c r="E117" s="4">
        <f t="shared" si="4"/>
        <v>0</v>
      </c>
      <c r="H117" t="str">
        <f t="shared" si="5"/>
        <v>166645Driebanden</v>
      </c>
      <c r="I117">
        <v>166645</v>
      </c>
      <c r="J117" t="s">
        <v>1224</v>
      </c>
      <c r="K117" s="4">
        <v>0.59799999999999998</v>
      </c>
      <c r="L117" s="4">
        <v>0.60099999999999998</v>
      </c>
    </row>
    <row r="118" spans="1:12" x14ac:dyDescent="0.2">
      <c r="A118" t="str">
        <f t="shared" si="3"/>
        <v>183527Driebanden</v>
      </c>
      <c r="B118">
        <v>183527</v>
      </c>
      <c r="C118" s="3" t="s">
        <v>1224</v>
      </c>
      <c r="D118" s="4">
        <v>0.67200000000000004</v>
      </c>
      <c r="E118" s="4">
        <f t="shared" si="4"/>
        <v>0.69699999999999995</v>
      </c>
      <c r="H118" t="str">
        <f t="shared" si="5"/>
        <v>106540Driebanden</v>
      </c>
      <c r="I118">
        <v>106540</v>
      </c>
      <c r="J118" t="s">
        <v>1224</v>
      </c>
      <c r="K118" s="4">
        <v>0.52400000000000002</v>
      </c>
      <c r="L118" s="4">
        <v>0.6</v>
      </c>
    </row>
    <row r="119" spans="1:12" x14ac:dyDescent="0.2">
      <c r="A119" t="str">
        <f t="shared" si="3"/>
        <v>107088Driebanden</v>
      </c>
      <c r="B119">
        <v>107088</v>
      </c>
      <c r="C119" s="3" t="s">
        <v>1224</v>
      </c>
      <c r="D119" s="4">
        <v>0.56999999999999995</v>
      </c>
      <c r="E119" s="4">
        <f t="shared" si="4"/>
        <v>0.59599999999999997</v>
      </c>
      <c r="H119" t="str">
        <f t="shared" si="5"/>
        <v>107088Driebanden</v>
      </c>
      <c r="I119">
        <v>107088</v>
      </c>
      <c r="J119" t="s">
        <v>1224</v>
      </c>
      <c r="K119" s="4">
        <v>0.56999999999999995</v>
      </c>
      <c r="L119" s="4">
        <v>0.59599999999999997</v>
      </c>
    </row>
    <row r="120" spans="1:12" x14ac:dyDescent="0.2">
      <c r="A120" t="str">
        <f t="shared" si="3"/>
        <v>246763Driebanden</v>
      </c>
      <c r="B120">
        <v>246763</v>
      </c>
      <c r="C120" s="3" t="s">
        <v>1224</v>
      </c>
      <c r="D120" s="4">
        <v>0.55900000000000005</v>
      </c>
      <c r="E120" s="4">
        <f t="shared" si="4"/>
        <v>0.52800000000000002</v>
      </c>
      <c r="H120" t="str">
        <f t="shared" si="5"/>
        <v>149768Driebanden</v>
      </c>
      <c r="I120">
        <v>149768</v>
      </c>
      <c r="J120" t="s">
        <v>1224</v>
      </c>
      <c r="K120" s="4">
        <v>0.45400000000000001</v>
      </c>
      <c r="L120" s="4">
        <v>0.45400000000000001</v>
      </c>
    </row>
    <row r="121" spans="1:12" x14ac:dyDescent="0.2">
      <c r="A121" t="str">
        <f t="shared" si="3"/>
        <v>114444Driebanden</v>
      </c>
      <c r="B121">
        <v>114444</v>
      </c>
      <c r="C121" s="3" t="s">
        <v>1224</v>
      </c>
      <c r="D121" s="4">
        <v>0.46100000000000002</v>
      </c>
      <c r="E121" s="4">
        <f t="shared" si="4"/>
        <v>0</v>
      </c>
      <c r="H121" t="str">
        <f t="shared" si="5"/>
        <v>151814Driebanden</v>
      </c>
      <c r="I121">
        <v>151814</v>
      </c>
      <c r="J121" t="s">
        <v>1224</v>
      </c>
      <c r="K121" s="4">
        <v>0.53500000000000003</v>
      </c>
      <c r="L121" s="4">
        <v>0.58799999999999997</v>
      </c>
    </row>
    <row r="122" spans="1:12" x14ac:dyDescent="0.2">
      <c r="A122" t="str">
        <f t="shared" si="3"/>
        <v>126061Driebanden</v>
      </c>
      <c r="B122">
        <v>126061</v>
      </c>
      <c r="C122" s="3" t="s">
        <v>1224</v>
      </c>
      <c r="D122" s="4">
        <v>0.80500000000000005</v>
      </c>
      <c r="E122" s="4">
        <f t="shared" si="4"/>
        <v>0.8</v>
      </c>
      <c r="H122" t="str">
        <f t="shared" si="5"/>
        <v>219564Driebanden</v>
      </c>
      <c r="I122">
        <v>219564</v>
      </c>
      <c r="J122" t="s">
        <v>1224</v>
      </c>
      <c r="K122" s="4">
        <v>0.53900000000000003</v>
      </c>
      <c r="L122" s="4">
        <v>0.58499999999999996</v>
      </c>
    </row>
    <row r="123" spans="1:12" x14ac:dyDescent="0.2">
      <c r="A123" t="str">
        <f t="shared" si="3"/>
        <v>165924Driebanden</v>
      </c>
      <c r="B123">
        <v>165924</v>
      </c>
      <c r="C123" s="3" t="s">
        <v>1224</v>
      </c>
      <c r="D123" s="4">
        <v>0.58599999999999997</v>
      </c>
      <c r="E123" s="4">
        <f t="shared" si="4"/>
        <v>0.52900000000000003</v>
      </c>
      <c r="H123" t="str">
        <f t="shared" si="5"/>
        <v>205922Driebanden</v>
      </c>
      <c r="I123">
        <v>205922</v>
      </c>
      <c r="J123" t="s">
        <v>1224</v>
      </c>
      <c r="K123" s="4">
        <v>0.61299999999999999</v>
      </c>
      <c r="L123" s="4">
        <v>0.58499999999999996</v>
      </c>
    </row>
    <row r="124" spans="1:12" x14ac:dyDescent="0.2">
      <c r="A124" t="str">
        <f t="shared" si="3"/>
        <v>112495Driebanden</v>
      </c>
      <c r="B124">
        <v>112495</v>
      </c>
      <c r="C124" s="3" t="s">
        <v>1224</v>
      </c>
      <c r="D124" s="4">
        <v>0.61399999999999999</v>
      </c>
      <c r="E124" s="4">
        <f t="shared" si="4"/>
        <v>0.56399999999999995</v>
      </c>
      <c r="H124" t="str">
        <f t="shared" si="5"/>
        <v>165812Driebanden</v>
      </c>
      <c r="I124">
        <v>165812</v>
      </c>
      <c r="J124" t="s">
        <v>1224</v>
      </c>
      <c r="K124" s="4">
        <v>0.66700000000000004</v>
      </c>
      <c r="L124" s="4">
        <v>0.58499999999999996</v>
      </c>
    </row>
    <row r="125" spans="1:12" x14ac:dyDescent="0.2">
      <c r="A125" t="str">
        <f t="shared" si="3"/>
        <v>105961Driebanden</v>
      </c>
      <c r="B125">
        <v>105961</v>
      </c>
      <c r="C125" s="3" t="s">
        <v>1224</v>
      </c>
      <c r="D125" s="4">
        <v>0.46700000000000003</v>
      </c>
      <c r="E125" s="4">
        <f t="shared" si="4"/>
        <v>0.36699999999999999</v>
      </c>
      <c r="H125" t="str">
        <f t="shared" si="5"/>
        <v>134785Driebanden</v>
      </c>
      <c r="I125">
        <v>134785</v>
      </c>
      <c r="J125" t="s">
        <v>1224</v>
      </c>
      <c r="K125" s="4">
        <v>0.61599999999999999</v>
      </c>
      <c r="L125" s="4">
        <v>0.58399999999999996</v>
      </c>
    </row>
    <row r="126" spans="1:12" x14ac:dyDescent="0.2">
      <c r="A126" t="str">
        <f t="shared" si="3"/>
        <v>207520Driebanden</v>
      </c>
      <c r="B126">
        <v>207520</v>
      </c>
      <c r="C126" s="3" t="s">
        <v>1224</v>
      </c>
      <c r="D126" s="4">
        <v>0.40200000000000002</v>
      </c>
      <c r="E126" s="4">
        <f t="shared" si="4"/>
        <v>0</v>
      </c>
      <c r="H126" t="str">
        <f t="shared" si="5"/>
        <v>113754Driebanden</v>
      </c>
      <c r="I126">
        <v>113754</v>
      </c>
      <c r="J126" t="s">
        <v>1224</v>
      </c>
      <c r="K126" s="4">
        <v>0.54400000000000004</v>
      </c>
      <c r="L126" s="4">
        <v>0.58299999999999996</v>
      </c>
    </row>
    <row r="127" spans="1:12" x14ac:dyDescent="0.2">
      <c r="A127" t="str">
        <f t="shared" si="3"/>
        <v>170708Driebanden</v>
      </c>
      <c r="B127">
        <v>170708</v>
      </c>
      <c r="C127" s="3" t="s">
        <v>1224</v>
      </c>
      <c r="D127" s="4">
        <v>0.48</v>
      </c>
      <c r="E127" s="4">
        <f t="shared" si="4"/>
        <v>0.51200000000000001</v>
      </c>
      <c r="H127" t="str">
        <f t="shared" si="5"/>
        <v>205962Driebanden</v>
      </c>
      <c r="I127">
        <v>205962</v>
      </c>
      <c r="J127" t="s">
        <v>1224</v>
      </c>
      <c r="K127" s="4">
        <v>0.67200000000000004</v>
      </c>
      <c r="L127" s="4">
        <v>0.57899999999999996</v>
      </c>
    </row>
    <row r="128" spans="1:12" x14ac:dyDescent="0.2">
      <c r="A128" t="str">
        <f t="shared" si="3"/>
        <v>104891Driebanden</v>
      </c>
      <c r="B128">
        <v>104891</v>
      </c>
      <c r="C128" s="3" t="s">
        <v>1224</v>
      </c>
      <c r="D128" s="4">
        <v>0.45700000000000002</v>
      </c>
      <c r="E128" s="4">
        <f t="shared" si="4"/>
        <v>0.40100000000000002</v>
      </c>
      <c r="H128" t="str">
        <f t="shared" si="5"/>
        <v>106330Driebanden</v>
      </c>
      <c r="I128">
        <v>106330</v>
      </c>
      <c r="J128" t="s">
        <v>1224</v>
      </c>
      <c r="K128" s="4">
        <v>0.75</v>
      </c>
      <c r="L128" s="4">
        <v>0.57099999999999995</v>
      </c>
    </row>
    <row r="129" spans="1:12" x14ac:dyDescent="0.2">
      <c r="A129" t="str">
        <f t="shared" si="3"/>
        <v>152417Driebanden</v>
      </c>
      <c r="B129">
        <v>152417</v>
      </c>
      <c r="C129" s="3" t="s">
        <v>1224</v>
      </c>
      <c r="D129" s="4">
        <v>0.41799999999999998</v>
      </c>
      <c r="E129" s="4">
        <f t="shared" si="4"/>
        <v>0.39500000000000002</v>
      </c>
      <c r="H129" t="str">
        <f t="shared" si="5"/>
        <v>215061Driebanden</v>
      </c>
      <c r="I129">
        <v>215061</v>
      </c>
      <c r="J129" t="s">
        <v>1224</v>
      </c>
      <c r="K129" s="4">
        <v>0.47099999999999997</v>
      </c>
      <c r="L129" s="4">
        <v>0.56699999999999995</v>
      </c>
    </row>
    <row r="130" spans="1:12" x14ac:dyDescent="0.2">
      <c r="A130" t="str">
        <f t="shared" si="3"/>
        <v>159334Driebanden</v>
      </c>
      <c r="B130">
        <v>159334</v>
      </c>
      <c r="C130" s="3" t="s">
        <v>1224</v>
      </c>
      <c r="D130" s="4">
        <v>0.60599999999999998</v>
      </c>
      <c r="E130" s="4">
        <f t="shared" si="4"/>
        <v>0</v>
      </c>
      <c r="H130" t="str">
        <f t="shared" si="5"/>
        <v>154572Driebanden</v>
      </c>
      <c r="I130">
        <v>154572</v>
      </c>
      <c r="J130" t="s">
        <v>1224</v>
      </c>
      <c r="K130" s="4">
        <v>0.58899999999999997</v>
      </c>
      <c r="L130" s="4">
        <v>0.56599999999999995</v>
      </c>
    </row>
    <row r="131" spans="1:12" x14ac:dyDescent="0.2">
      <c r="A131" t="str">
        <f t="shared" ref="A131:A194" si="6">IF(B131&lt;&gt;"",B131&amp;C131,"")</f>
        <v>218447Driebanden</v>
      </c>
      <c r="B131">
        <v>218447</v>
      </c>
      <c r="C131" s="3" t="s">
        <v>1224</v>
      </c>
      <c r="D131" s="4">
        <v>0.57299999999999995</v>
      </c>
      <c r="E131" s="4">
        <f t="shared" ref="E131:E194" si="7">IF(A131&lt;&gt;"",IF(ISNA(VLOOKUP(A131,H:L,5,0)),0,VLOOKUP(A131,H:L,5,0)),"")</f>
        <v>0.51400000000000001</v>
      </c>
      <c r="H131" t="str">
        <f t="shared" ref="H131:H194" si="8">IF(I131&lt;&gt;"",I131&amp;J131,"")</f>
        <v>112495Driebanden</v>
      </c>
      <c r="I131">
        <v>112495</v>
      </c>
      <c r="J131" t="s">
        <v>1224</v>
      </c>
      <c r="K131" s="4">
        <v>0.61399999999999999</v>
      </c>
      <c r="L131" s="4">
        <v>0.56399999999999995</v>
      </c>
    </row>
    <row r="132" spans="1:12" x14ac:dyDescent="0.2">
      <c r="A132" t="str">
        <f t="shared" si="6"/>
        <v>217755Driebanden</v>
      </c>
      <c r="B132">
        <v>217755</v>
      </c>
      <c r="C132" s="3" t="s">
        <v>1224</v>
      </c>
      <c r="D132" s="4">
        <v>0.54300000000000004</v>
      </c>
      <c r="E132" s="4">
        <f t="shared" si="7"/>
        <v>0.52400000000000002</v>
      </c>
      <c r="H132" t="str">
        <f t="shared" si="8"/>
        <v>159624Driebanden</v>
      </c>
      <c r="I132">
        <v>159624</v>
      </c>
      <c r="J132" t="s">
        <v>1224</v>
      </c>
      <c r="K132" s="4">
        <v>0.56699999999999995</v>
      </c>
      <c r="L132" s="4">
        <v>0.56100000000000005</v>
      </c>
    </row>
    <row r="133" spans="1:12" x14ac:dyDescent="0.2">
      <c r="A133" t="str">
        <f t="shared" si="6"/>
        <v>209742Driebanden</v>
      </c>
      <c r="B133">
        <v>209742</v>
      </c>
      <c r="C133" s="3" t="s">
        <v>1224</v>
      </c>
      <c r="D133" s="4">
        <v>0.502</v>
      </c>
      <c r="E133" s="4">
        <f t="shared" si="7"/>
        <v>0.46899999999999997</v>
      </c>
      <c r="H133" t="str">
        <f t="shared" si="8"/>
        <v>106340Driebanden</v>
      </c>
      <c r="I133">
        <v>106340</v>
      </c>
      <c r="J133" t="s">
        <v>1224</v>
      </c>
      <c r="K133" s="4">
        <v>0.75</v>
      </c>
      <c r="L133" s="4">
        <v>0.75</v>
      </c>
    </row>
    <row r="134" spans="1:12" x14ac:dyDescent="0.2">
      <c r="A134" t="str">
        <f t="shared" si="6"/>
        <v>202782Driebanden</v>
      </c>
      <c r="B134">
        <v>202782</v>
      </c>
      <c r="C134" s="3" t="s">
        <v>1224</v>
      </c>
      <c r="D134" s="4">
        <v>0.61899999999999999</v>
      </c>
      <c r="E134" s="4">
        <f t="shared" si="7"/>
        <v>0.67400000000000004</v>
      </c>
      <c r="H134" t="str">
        <f t="shared" si="8"/>
        <v>250185Driebanden</v>
      </c>
      <c r="I134">
        <v>250185</v>
      </c>
      <c r="J134" t="s">
        <v>1224</v>
      </c>
      <c r="K134" s="4">
        <v>0.52400000000000002</v>
      </c>
      <c r="L134" s="4">
        <v>0.56000000000000005</v>
      </c>
    </row>
    <row r="135" spans="1:12" x14ac:dyDescent="0.2">
      <c r="A135" t="str">
        <f t="shared" si="6"/>
        <v>159335Driebanden</v>
      </c>
      <c r="B135">
        <v>159335</v>
      </c>
      <c r="C135" s="3" t="s">
        <v>1224</v>
      </c>
      <c r="D135" s="4">
        <v>0.61599999999999999</v>
      </c>
      <c r="E135" s="4">
        <f t="shared" si="7"/>
        <v>0.54300000000000004</v>
      </c>
      <c r="H135" t="str">
        <f t="shared" si="8"/>
        <v>177631Driebanden</v>
      </c>
      <c r="I135">
        <v>177631</v>
      </c>
      <c r="J135" t="s">
        <v>1224</v>
      </c>
      <c r="K135" s="4">
        <v>0.41599999999999998</v>
      </c>
      <c r="L135" s="4">
        <v>0.55600000000000005</v>
      </c>
    </row>
    <row r="136" spans="1:12" x14ac:dyDescent="0.2">
      <c r="A136" t="str">
        <f t="shared" si="6"/>
        <v>211938Driebanden</v>
      </c>
      <c r="B136">
        <v>211938</v>
      </c>
      <c r="C136" s="3" t="s">
        <v>1224</v>
      </c>
      <c r="D136" s="4">
        <v>0.53700000000000003</v>
      </c>
      <c r="E136" s="4">
        <f t="shared" si="7"/>
        <v>0.51600000000000001</v>
      </c>
      <c r="H136" t="str">
        <f t="shared" si="8"/>
        <v>130987Driebanden</v>
      </c>
      <c r="I136">
        <v>130987</v>
      </c>
      <c r="J136" t="s">
        <v>1224</v>
      </c>
      <c r="K136" s="4">
        <v>0.54800000000000004</v>
      </c>
      <c r="L136" s="4">
        <v>0.55600000000000005</v>
      </c>
    </row>
    <row r="137" spans="1:12" x14ac:dyDescent="0.2">
      <c r="A137" t="str">
        <f t="shared" si="6"/>
        <v>107131Driebanden</v>
      </c>
      <c r="B137">
        <v>107131</v>
      </c>
      <c r="C137" s="3" t="s">
        <v>1224</v>
      </c>
      <c r="D137" s="4">
        <v>0.36</v>
      </c>
      <c r="E137" s="4">
        <f t="shared" si="7"/>
        <v>0.36</v>
      </c>
      <c r="H137" t="str">
        <f t="shared" si="8"/>
        <v>250201Driebanden</v>
      </c>
      <c r="I137">
        <v>250201</v>
      </c>
      <c r="J137" t="s">
        <v>1224</v>
      </c>
      <c r="K137" s="4">
        <v>0.443</v>
      </c>
      <c r="L137" s="4">
        <v>0</v>
      </c>
    </row>
    <row r="138" spans="1:12" x14ac:dyDescent="0.2">
      <c r="A138" t="str">
        <f t="shared" si="6"/>
        <v>166645Driebanden</v>
      </c>
      <c r="B138">
        <v>166645</v>
      </c>
      <c r="C138" s="3" t="s">
        <v>1224</v>
      </c>
      <c r="D138" s="4">
        <v>0.59799999999999998</v>
      </c>
      <c r="E138" s="4">
        <f t="shared" si="7"/>
        <v>0.60099999999999998</v>
      </c>
      <c r="H138" t="str">
        <f t="shared" si="8"/>
        <v>145473Driebanden</v>
      </c>
      <c r="I138">
        <v>145473</v>
      </c>
      <c r="J138" t="s">
        <v>1224</v>
      </c>
      <c r="K138" s="4">
        <v>0.52400000000000002</v>
      </c>
      <c r="L138" s="4">
        <v>0.54900000000000004</v>
      </c>
    </row>
    <row r="139" spans="1:12" x14ac:dyDescent="0.2">
      <c r="A139" t="str">
        <f t="shared" si="6"/>
        <v>223762Driebanden</v>
      </c>
      <c r="B139">
        <v>223762</v>
      </c>
      <c r="C139" s="3" t="s">
        <v>1224</v>
      </c>
      <c r="D139" s="4">
        <v>0.55800000000000005</v>
      </c>
      <c r="E139" s="4">
        <f t="shared" si="7"/>
        <v>0.60699999999999998</v>
      </c>
      <c r="H139" t="str">
        <f t="shared" si="8"/>
        <v>151984Driebanden</v>
      </c>
      <c r="I139">
        <v>151984</v>
      </c>
      <c r="J139" t="s">
        <v>1224</v>
      </c>
      <c r="K139" s="4">
        <v>0.57499999999999996</v>
      </c>
      <c r="L139" s="4">
        <v>0.54600000000000004</v>
      </c>
    </row>
    <row r="140" spans="1:12" x14ac:dyDescent="0.2">
      <c r="A140" t="str">
        <f t="shared" si="6"/>
        <v>237004Driebanden</v>
      </c>
      <c r="B140">
        <v>237004</v>
      </c>
      <c r="C140" s="3" t="s">
        <v>1224</v>
      </c>
      <c r="D140" s="4">
        <v>0.60399999999999998</v>
      </c>
      <c r="E140" s="4">
        <f t="shared" si="7"/>
        <v>0.66</v>
      </c>
      <c r="H140" t="str">
        <f t="shared" si="8"/>
        <v>265977Driebanden</v>
      </c>
      <c r="I140">
        <v>265977</v>
      </c>
      <c r="J140" t="s">
        <v>1224</v>
      </c>
      <c r="K140" s="4">
        <v>0.47699999999999998</v>
      </c>
      <c r="L140" s="4">
        <v>0.54400000000000004</v>
      </c>
    </row>
    <row r="141" spans="1:12" x14ac:dyDescent="0.2">
      <c r="A141" t="str">
        <f t="shared" si="6"/>
        <v>180662Driebanden</v>
      </c>
      <c r="B141">
        <v>180662</v>
      </c>
      <c r="C141" s="3" t="s">
        <v>1224</v>
      </c>
      <c r="D141" s="4">
        <v>0.67</v>
      </c>
      <c r="E141" s="4">
        <f t="shared" si="7"/>
        <v>0</v>
      </c>
      <c r="H141" t="str">
        <f t="shared" si="8"/>
        <v>144258Driebanden</v>
      </c>
      <c r="I141">
        <v>144258</v>
      </c>
      <c r="J141" t="s">
        <v>1224</v>
      </c>
      <c r="K141" s="4">
        <v>0.625</v>
      </c>
      <c r="L141" s="4">
        <v>0.54300000000000004</v>
      </c>
    </row>
    <row r="142" spans="1:12" x14ac:dyDescent="0.2">
      <c r="A142" t="str">
        <f t="shared" si="6"/>
        <v>237498Driebanden</v>
      </c>
      <c r="B142">
        <v>237498</v>
      </c>
      <c r="C142" s="3" t="s">
        <v>1224</v>
      </c>
      <c r="D142" s="4">
        <v>0.59099999999999997</v>
      </c>
      <c r="E142" s="4">
        <f t="shared" si="7"/>
        <v>0.625</v>
      </c>
      <c r="H142" t="str">
        <f t="shared" si="8"/>
        <v>159335Driebanden</v>
      </c>
      <c r="I142">
        <v>159335</v>
      </c>
      <c r="J142" t="s">
        <v>1224</v>
      </c>
      <c r="K142" s="4">
        <v>0.61599999999999999</v>
      </c>
      <c r="L142" s="4">
        <v>0.54300000000000004</v>
      </c>
    </row>
    <row r="143" spans="1:12" x14ac:dyDescent="0.2">
      <c r="A143" t="str">
        <f t="shared" si="6"/>
        <v>237497Driebanden</v>
      </c>
      <c r="B143">
        <v>237497</v>
      </c>
      <c r="C143" s="3" t="s">
        <v>1224</v>
      </c>
      <c r="D143" s="4">
        <v>0.52600000000000002</v>
      </c>
      <c r="E143" s="4">
        <f t="shared" si="7"/>
        <v>0.52600000000000002</v>
      </c>
      <c r="H143" t="str">
        <f t="shared" si="8"/>
        <v>106604Driebanden</v>
      </c>
      <c r="I143">
        <v>106604</v>
      </c>
      <c r="J143" t="s">
        <v>1224</v>
      </c>
      <c r="K143" s="4">
        <v>0.51500000000000001</v>
      </c>
      <c r="L143" s="4">
        <v>0.53600000000000003</v>
      </c>
    </row>
    <row r="144" spans="1:12" x14ac:dyDescent="0.2">
      <c r="A144" t="str">
        <f t="shared" si="6"/>
        <v>237499Driebanden</v>
      </c>
      <c r="B144">
        <v>237499</v>
      </c>
      <c r="C144" s="3" t="s">
        <v>1224</v>
      </c>
      <c r="D144" s="4">
        <v>0.42599999999999999</v>
      </c>
      <c r="E144" s="4">
        <f t="shared" si="7"/>
        <v>0.496</v>
      </c>
      <c r="H144" t="str">
        <f t="shared" si="8"/>
        <v>205958Driebanden</v>
      </c>
      <c r="I144">
        <v>205958</v>
      </c>
      <c r="J144" t="s">
        <v>1224</v>
      </c>
      <c r="K144" s="4">
        <v>0.67100000000000004</v>
      </c>
      <c r="L144" s="4">
        <v>0.53600000000000003</v>
      </c>
    </row>
    <row r="145" spans="1:12" x14ac:dyDescent="0.2">
      <c r="A145" t="str">
        <f t="shared" si="6"/>
        <v>215374Driebanden</v>
      </c>
      <c r="B145">
        <v>215374</v>
      </c>
      <c r="C145" s="3" t="s">
        <v>1224</v>
      </c>
      <c r="D145" s="4">
        <v>0.42599999999999999</v>
      </c>
      <c r="E145" s="4">
        <f t="shared" si="7"/>
        <v>0.46100000000000002</v>
      </c>
      <c r="H145" t="str">
        <f t="shared" si="8"/>
        <v>202786Driebanden</v>
      </c>
      <c r="I145">
        <v>202786</v>
      </c>
      <c r="J145" t="s">
        <v>1224</v>
      </c>
      <c r="K145" s="4">
        <v>0.65600000000000003</v>
      </c>
      <c r="L145" s="4">
        <v>0.53500000000000003</v>
      </c>
    </row>
    <row r="146" spans="1:12" x14ac:dyDescent="0.2">
      <c r="A146" t="str">
        <f t="shared" si="6"/>
        <v>180962Driebanden</v>
      </c>
      <c r="B146">
        <v>180962</v>
      </c>
      <c r="C146" s="3" t="s">
        <v>1224</v>
      </c>
      <c r="D146" s="4">
        <v>0.74199999999999999</v>
      </c>
      <c r="E146" s="4">
        <f t="shared" si="7"/>
        <v>0.70299999999999996</v>
      </c>
      <c r="H146" t="str">
        <f t="shared" si="8"/>
        <v>277603Driebanden</v>
      </c>
      <c r="I146">
        <v>277603</v>
      </c>
      <c r="J146" t="s">
        <v>1224</v>
      </c>
      <c r="K146" s="4">
        <v>0.6</v>
      </c>
      <c r="L146" s="4">
        <v>0.53200000000000003</v>
      </c>
    </row>
    <row r="147" spans="1:12" x14ac:dyDescent="0.2">
      <c r="A147" t="str">
        <f t="shared" si="6"/>
        <v>170482Driebanden</v>
      </c>
      <c r="B147">
        <v>170482</v>
      </c>
      <c r="C147" s="3" t="s">
        <v>1224</v>
      </c>
      <c r="D147" s="4">
        <v>0.60899999999999999</v>
      </c>
      <c r="E147" s="4">
        <f t="shared" si="7"/>
        <v>0.67800000000000005</v>
      </c>
      <c r="H147" t="str">
        <f t="shared" si="8"/>
        <v>165924Driebanden</v>
      </c>
      <c r="I147">
        <v>165924</v>
      </c>
      <c r="J147" t="s">
        <v>1224</v>
      </c>
      <c r="K147" s="4">
        <v>0.58599999999999997</v>
      </c>
      <c r="L147" s="4">
        <v>0.52900000000000003</v>
      </c>
    </row>
    <row r="148" spans="1:12" x14ac:dyDescent="0.2">
      <c r="A148" t="str">
        <f t="shared" si="6"/>
        <v>151984Driebanden</v>
      </c>
      <c r="B148">
        <v>151984</v>
      </c>
      <c r="C148" s="3" t="s">
        <v>1224</v>
      </c>
      <c r="D148" s="4">
        <v>0.57499999999999996</v>
      </c>
      <c r="E148" s="4">
        <f t="shared" si="7"/>
        <v>0.54600000000000004</v>
      </c>
      <c r="H148" t="str">
        <f t="shared" si="8"/>
        <v>225621Driebanden</v>
      </c>
      <c r="I148">
        <v>225621</v>
      </c>
      <c r="J148" t="s">
        <v>1224</v>
      </c>
      <c r="K148" s="4">
        <v>0.55600000000000005</v>
      </c>
      <c r="L148" s="4">
        <v>0.52900000000000003</v>
      </c>
    </row>
    <row r="149" spans="1:12" x14ac:dyDescent="0.2">
      <c r="A149" t="str">
        <f t="shared" si="6"/>
        <v>229527Driebanden</v>
      </c>
      <c r="B149">
        <v>229527</v>
      </c>
      <c r="C149" s="3" t="s">
        <v>1224</v>
      </c>
      <c r="D149" s="4">
        <v>0.5</v>
      </c>
      <c r="E149" s="4">
        <f t="shared" si="7"/>
        <v>0.5</v>
      </c>
      <c r="H149" t="str">
        <f t="shared" si="8"/>
        <v>246763Driebanden</v>
      </c>
      <c r="I149">
        <v>246763</v>
      </c>
      <c r="J149" t="s">
        <v>1224</v>
      </c>
      <c r="K149" s="4">
        <v>0.49099999999999999</v>
      </c>
      <c r="L149" s="4">
        <v>0.52800000000000002</v>
      </c>
    </row>
    <row r="150" spans="1:12" x14ac:dyDescent="0.2">
      <c r="A150" t="str">
        <f t="shared" si="6"/>
        <v>159624Driebanden</v>
      </c>
      <c r="B150">
        <v>159624</v>
      </c>
      <c r="C150" s="3" t="s">
        <v>1224</v>
      </c>
      <c r="D150" s="4">
        <v>0.56699999999999995</v>
      </c>
      <c r="E150" s="4">
        <f t="shared" si="7"/>
        <v>0.56100000000000005</v>
      </c>
      <c r="H150" t="str">
        <f t="shared" si="8"/>
        <v>237497Driebanden</v>
      </c>
      <c r="I150">
        <v>237497</v>
      </c>
      <c r="J150" t="s">
        <v>1224</v>
      </c>
      <c r="K150" s="4">
        <v>0.52600000000000002</v>
      </c>
      <c r="L150" s="4">
        <v>0.52600000000000002</v>
      </c>
    </row>
    <row r="151" spans="1:12" x14ac:dyDescent="0.2">
      <c r="A151" t="str">
        <f t="shared" si="6"/>
        <v>209735Driebanden</v>
      </c>
      <c r="B151">
        <v>209735</v>
      </c>
      <c r="C151" s="3" t="s">
        <v>1224</v>
      </c>
      <c r="D151" s="4">
        <v>0.66500000000000004</v>
      </c>
      <c r="E151" s="4">
        <f t="shared" si="7"/>
        <v>0.67400000000000004</v>
      </c>
      <c r="H151" t="str">
        <f t="shared" si="8"/>
        <v>217755Driebanden</v>
      </c>
      <c r="I151">
        <v>217755</v>
      </c>
      <c r="J151" t="s">
        <v>1224</v>
      </c>
      <c r="K151" s="4">
        <v>0.54300000000000004</v>
      </c>
      <c r="L151" s="4">
        <v>0.52400000000000002</v>
      </c>
    </row>
    <row r="152" spans="1:12" x14ac:dyDescent="0.2">
      <c r="A152" t="str">
        <f t="shared" si="6"/>
        <v>149090Driebanden</v>
      </c>
      <c r="B152">
        <v>149090</v>
      </c>
      <c r="C152" s="3" t="s">
        <v>1224</v>
      </c>
      <c r="D152" s="4">
        <v>0.67400000000000004</v>
      </c>
      <c r="E152" s="4">
        <f t="shared" si="7"/>
        <v>0.64</v>
      </c>
      <c r="H152" t="str">
        <f t="shared" si="8"/>
        <v>120086Driebanden</v>
      </c>
      <c r="I152">
        <v>120086</v>
      </c>
      <c r="J152" t="s">
        <v>1224</v>
      </c>
      <c r="K152" s="4">
        <v>0.48399999999999999</v>
      </c>
      <c r="L152" s="4">
        <v>0.52400000000000002</v>
      </c>
    </row>
    <row r="153" spans="1:12" x14ac:dyDescent="0.2">
      <c r="A153" t="str">
        <f t="shared" si="6"/>
        <v>244197Driebanden</v>
      </c>
      <c r="B153">
        <v>244197</v>
      </c>
      <c r="C153" s="3" t="s">
        <v>1224</v>
      </c>
      <c r="D153" s="4">
        <v>0.63300000000000001</v>
      </c>
      <c r="E153" s="4">
        <f t="shared" si="7"/>
        <v>0.64800000000000002</v>
      </c>
      <c r="H153" t="str">
        <f t="shared" si="8"/>
        <v>214965Driebanden</v>
      </c>
      <c r="I153">
        <v>214965</v>
      </c>
      <c r="J153" t="s">
        <v>1224</v>
      </c>
      <c r="K153" s="4">
        <v>0.56799999999999995</v>
      </c>
      <c r="L153" s="4">
        <v>0.52400000000000002</v>
      </c>
    </row>
    <row r="154" spans="1:12" x14ac:dyDescent="0.2">
      <c r="A154" t="str">
        <f t="shared" si="6"/>
        <v>142622Driebanden</v>
      </c>
      <c r="B154">
        <v>142622</v>
      </c>
      <c r="C154" s="3" t="s">
        <v>1224</v>
      </c>
      <c r="D154" s="4">
        <v>0.75600000000000001</v>
      </c>
      <c r="E154" s="4">
        <f t="shared" si="7"/>
        <v>0</v>
      </c>
      <c r="H154" t="str">
        <f t="shared" si="8"/>
        <v>215530Driebanden</v>
      </c>
      <c r="I154">
        <v>215530</v>
      </c>
      <c r="J154" t="s">
        <v>1224</v>
      </c>
      <c r="K154" s="4">
        <v>0.55200000000000005</v>
      </c>
      <c r="L154" s="4">
        <v>0.52300000000000002</v>
      </c>
    </row>
    <row r="155" spans="1:12" x14ac:dyDescent="0.2">
      <c r="A155" t="str">
        <f t="shared" si="6"/>
        <v>168042Driebanden</v>
      </c>
      <c r="B155">
        <v>168042</v>
      </c>
      <c r="C155" s="3" t="s">
        <v>1224</v>
      </c>
      <c r="D155" s="4">
        <v>0.85799999999999998</v>
      </c>
      <c r="E155" s="4">
        <f t="shared" si="7"/>
        <v>0.85899999999999999</v>
      </c>
      <c r="H155" t="str">
        <f t="shared" si="8"/>
        <v>145697Driebanden</v>
      </c>
      <c r="I155">
        <v>145697</v>
      </c>
      <c r="J155" t="s">
        <v>1224</v>
      </c>
      <c r="K155" s="4">
        <v>0.49399999999999999</v>
      </c>
      <c r="L155" s="4">
        <v>0.52100000000000002</v>
      </c>
    </row>
    <row r="156" spans="1:12" x14ac:dyDescent="0.2">
      <c r="A156" t="str">
        <f t="shared" si="6"/>
        <v>113200Driebanden</v>
      </c>
      <c r="B156">
        <v>113200</v>
      </c>
      <c r="C156" s="3" t="s">
        <v>1224</v>
      </c>
      <c r="D156" s="4">
        <v>0.92500000000000004</v>
      </c>
      <c r="E156" s="4">
        <f t="shared" si="7"/>
        <v>0.84699999999999998</v>
      </c>
      <c r="H156" t="str">
        <f t="shared" si="8"/>
        <v>165903Driebanden</v>
      </c>
      <c r="I156">
        <v>165903</v>
      </c>
      <c r="J156" t="s">
        <v>1224</v>
      </c>
      <c r="K156" s="4">
        <v>0.48799999999999999</v>
      </c>
      <c r="L156" s="4">
        <v>0.48799999999999999</v>
      </c>
    </row>
    <row r="157" spans="1:12" x14ac:dyDescent="0.2">
      <c r="A157" t="str">
        <f t="shared" si="6"/>
        <v>106540Driebanden</v>
      </c>
      <c r="B157">
        <v>106540</v>
      </c>
      <c r="C157" s="3" t="s">
        <v>1224</v>
      </c>
      <c r="D157" s="4">
        <v>0.52400000000000002</v>
      </c>
      <c r="E157" s="4">
        <f t="shared" si="7"/>
        <v>0.6</v>
      </c>
      <c r="H157" t="str">
        <f t="shared" si="8"/>
        <v>166497Driebanden</v>
      </c>
      <c r="I157">
        <v>166497</v>
      </c>
      <c r="J157" t="s">
        <v>1224</v>
      </c>
      <c r="K157" s="4">
        <v>0.58899999999999997</v>
      </c>
      <c r="L157" s="4">
        <v>0.51900000000000002</v>
      </c>
    </row>
    <row r="158" spans="1:12" x14ac:dyDescent="0.2">
      <c r="A158" t="str">
        <f t="shared" si="6"/>
        <v>105313Driebanden</v>
      </c>
      <c r="B158">
        <v>105313</v>
      </c>
      <c r="C158" s="3" t="s">
        <v>1224</v>
      </c>
      <c r="D158" s="4">
        <v>0.57099999999999995</v>
      </c>
      <c r="E158" s="4">
        <f t="shared" si="7"/>
        <v>0.57099999999999995</v>
      </c>
      <c r="H158" t="str">
        <f t="shared" si="8"/>
        <v>224144Driebanden</v>
      </c>
      <c r="I158">
        <v>224144</v>
      </c>
      <c r="J158" t="s">
        <v>1224</v>
      </c>
      <c r="K158" s="4">
        <v>0.47299999999999998</v>
      </c>
      <c r="L158" s="4">
        <v>0.51700000000000002</v>
      </c>
    </row>
    <row r="159" spans="1:12" x14ac:dyDescent="0.2">
      <c r="A159" t="str">
        <f t="shared" si="6"/>
        <v>219580Driebanden</v>
      </c>
      <c r="B159">
        <v>219580</v>
      </c>
      <c r="C159" s="3" t="s">
        <v>1224</v>
      </c>
      <c r="D159" s="4">
        <v>0.35499999999999998</v>
      </c>
      <c r="E159" s="4">
        <f t="shared" si="7"/>
        <v>0.35499999999999998</v>
      </c>
      <c r="H159" t="str">
        <f t="shared" si="8"/>
        <v>220039Driebanden</v>
      </c>
      <c r="I159">
        <v>220039</v>
      </c>
      <c r="J159" t="s">
        <v>1224</v>
      </c>
      <c r="K159" s="4">
        <v>0.57899999999999996</v>
      </c>
      <c r="L159" s="4">
        <v>0.51600000000000001</v>
      </c>
    </row>
    <row r="160" spans="1:12" x14ac:dyDescent="0.2">
      <c r="A160" t="str">
        <f t="shared" si="6"/>
        <v>139371Driebanden</v>
      </c>
      <c r="B160">
        <v>139371</v>
      </c>
      <c r="C160" s="3" t="s">
        <v>1224</v>
      </c>
      <c r="D160" s="4">
        <v>0.30499999999999999</v>
      </c>
      <c r="E160" s="4">
        <f t="shared" si="7"/>
        <v>0.23799999999999999</v>
      </c>
      <c r="H160" t="str">
        <f t="shared" si="8"/>
        <v>211938Driebanden</v>
      </c>
      <c r="I160">
        <v>211938</v>
      </c>
      <c r="J160" t="s">
        <v>1224</v>
      </c>
      <c r="K160" s="4">
        <v>0.53700000000000003</v>
      </c>
      <c r="L160" s="4">
        <v>0.51600000000000001</v>
      </c>
    </row>
    <row r="161" spans="1:12" x14ac:dyDescent="0.2">
      <c r="A161" t="str">
        <f t="shared" si="6"/>
        <v>168068Driebanden</v>
      </c>
      <c r="B161">
        <v>168068</v>
      </c>
      <c r="C161" s="3" t="s">
        <v>1224</v>
      </c>
      <c r="D161" s="4">
        <v>0.41499999999999998</v>
      </c>
      <c r="E161" s="4">
        <f t="shared" si="7"/>
        <v>0.42699999999999999</v>
      </c>
      <c r="H161" t="str">
        <f t="shared" si="8"/>
        <v>218447Driebanden</v>
      </c>
      <c r="I161">
        <v>218447</v>
      </c>
      <c r="J161" t="s">
        <v>1224</v>
      </c>
      <c r="K161" s="4">
        <v>0.57299999999999995</v>
      </c>
      <c r="L161" s="4">
        <v>0.51400000000000001</v>
      </c>
    </row>
    <row r="162" spans="1:12" x14ac:dyDescent="0.2">
      <c r="A162" t="str">
        <f t="shared" si="6"/>
        <v>100867Driebanden</v>
      </c>
      <c r="B162">
        <v>100867</v>
      </c>
      <c r="C162" s="3" t="s">
        <v>1224</v>
      </c>
      <c r="D162" s="4">
        <v>1.5669999999999999</v>
      </c>
      <c r="E162" s="4">
        <f t="shared" si="7"/>
        <v>1.9510000000000001</v>
      </c>
      <c r="H162" t="str">
        <f t="shared" si="8"/>
        <v>170708Driebanden</v>
      </c>
      <c r="I162">
        <v>170708</v>
      </c>
      <c r="J162" t="s">
        <v>1224</v>
      </c>
      <c r="K162" s="4">
        <v>0.48</v>
      </c>
      <c r="L162" s="4">
        <v>0.51200000000000001</v>
      </c>
    </row>
    <row r="163" spans="1:12" x14ac:dyDescent="0.2">
      <c r="A163" t="str">
        <f t="shared" si="6"/>
        <v>106434Driebanden</v>
      </c>
      <c r="B163">
        <v>106434</v>
      </c>
      <c r="C163" s="3" t="s">
        <v>1224</v>
      </c>
      <c r="D163" s="4">
        <v>0.84199999999999997</v>
      </c>
      <c r="E163" s="4">
        <f t="shared" si="7"/>
        <v>0.88800000000000001</v>
      </c>
      <c r="H163" t="str">
        <f t="shared" si="8"/>
        <v>224149Driebanden</v>
      </c>
      <c r="I163">
        <v>224149</v>
      </c>
      <c r="J163" t="s">
        <v>1224</v>
      </c>
      <c r="K163" s="4">
        <v>0.37</v>
      </c>
      <c r="L163" s="4">
        <v>0.51100000000000001</v>
      </c>
    </row>
    <row r="164" spans="1:12" x14ac:dyDescent="0.2">
      <c r="A164" t="str">
        <f t="shared" si="6"/>
        <v>154572Driebanden</v>
      </c>
      <c r="B164">
        <v>154572</v>
      </c>
      <c r="C164" s="3" t="s">
        <v>1224</v>
      </c>
      <c r="D164" s="4">
        <v>0.58899999999999997</v>
      </c>
      <c r="E164" s="4">
        <f t="shared" si="7"/>
        <v>0.56599999999999995</v>
      </c>
      <c r="H164" t="str">
        <f t="shared" si="8"/>
        <v>139141Driebanden</v>
      </c>
      <c r="I164">
        <v>139141</v>
      </c>
      <c r="J164" t="s">
        <v>1224</v>
      </c>
      <c r="K164" s="4">
        <v>0.51700000000000002</v>
      </c>
      <c r="L164" s="4">
        <v>0.51</v>
      </c>
    </row>
    <row r="165" spans="1:12" x14ac:dyDescent="0.2">
      <c r="A165" t="str">
        <f t="shared" si="6"/>
        <v>202799Driebanden</v>
      </c>
      <c r="B165">
        <v>202799</v>
      </c>
      <c r="C165" s="3" t="s">
        <v>1224</v>
      </c>
      <c r="D165" s="4">
        <v>0.47699999999999998</v>
      </c>
      <c r="E165" s="4">
        <f t="shared" si="7"/>
        <v>0.38400000000000001</v>
      </c>
      <c r="H165" t="str">
        <f t="shared" si="8"/>
        <v>134924Driebanden</v>
      </c>
      <c r="I165">
        <v>134924</v>
      </c>
      <c r="J165" t="s">
        <v>1224</v>
      </c>
      <c r="K165" s="4">
        <v>0.50600000000000001</v>
      </c>
      <c r="L165" s="4">
        <v>0.50900000000000001</v>
      </c>
    </row>
    <row r="166" spans="1:12" x14ac:dyDescent="0.2">
      <c r="A166" t="str">
        <f t="shared" si="6"/>
        <v>108257Driebanden</v>
      </c>
      <c r="B166">
        <v>108257</v>
      </c>
      <c r="C166" s="3" t="s">
        <v>1224</v>
      </c>
      <c r="D166" s="4"/>
      <c r="E166" s="4">
        <f t="shared" si="7"/>
        <v>0</v>
      </c>
      <c r="H166" t="str">
        <f t="shared" si="8"/>
        <v>236083Driebanden</v>
      </c>
      <c r="I166">
        <v>236083</v>
      </c>
      <c r="J166" t="s">
        <v>1224</v>
      </c>
      <c r="K166" s="4">
        <v>0.58699999999999997</v>
      </c>
      <c r="L166" s="4">
        <v>0.50700000000000001</v>
      </c>
    </row>
    <row r="167" spans="1:12" x14ac:dyDescent="0.2">
      <c r="A167" t="str">
        <f t="shared" si="6"/>
        <v>205922Driebanden</v>
      </c>
      <c r="B167">
        <v>205922</v>
      </c>
      <c r="C167" s="3" t="s">
        <v>1224</v>
      </c>
      <c r="D167" s="4">
        <v>0.61299999999999999</v>
      </c>
      <c r="E167" s="4">
        <f t="shared" si="7"/>
        <v>0.58499999999999996</v>
      </c>
      <c r="H167" t="str">
        <f t="shared" si="8"/>
        <v>104908Driebanden</v>
      </c>
      <c r="I167">
        <v>104908</v>
      </c>
      <c r="J167" t="s">
        <v>1224</v>
      </c>
      <c r="K167" s="4">
        <v>0.56000000000000005</v>
      </c>
      <c r="L167" s="4">
        <v>0.501</v>
      </c>
    </row>
    <row r="168" spans="1:12" x14ac:dyDescent="0.2">
      <c r="A168" t="str">
        <f t="shared" si="6"/>
        <v>220039Driebanden</v>
      </c>
      <c r="B168">
        <v>220039</v>
      </c>
      <c r="C168" s="3" t="s">
        <v>1224</v>
      </c>
      <c r="D168" s="4">
        <v>0.57899999999999996</v>
      </c>
      <c r="E168" s="4">
        <f t="shared" si="7"/>
        <v>0.51600000000000001</v>
      </c>
      <c r="H168" t="str">
        <f t="shared" si="8"/>
        <v>237499Driebanden</v>
      </c>
      <c r="I168">
        <v>237499</v>
      </c>
      <c r="J168" t="s">
        <v>1224</v>
      </c>
      <c r="K168" s="4">
        <v>0.42599999999999999</v>
      </c>
      <c r="L168" s="4">
        <v>0.496</v>
      </c>
    </row>
    <row r="169" spans="1:12" x14ac:dyDescent="0.2">
      <c r="A169" t="str">
        <f t="shared" si="6"/>
        <v>263711Driebanden</v>
      </c>
      <c r="B169">
        <v>263711</v>
      </c>
      <c r="C169" s="3" t="s">
        <v>1224</v>
      </c>
      <c r="D169" s="4">
        <v>0.48699999999999999</v>
      </c>
      <c r="E169" s="4">
        <f t="shared" si="7"/>
        <v>0.40300000000000002</v>
      </c>
      <c r="H169" t="str">
        <f t="shared" si="8"/>
        <v>159598Driebanden</v>
      </c>
      <c r="I169">
        <v>159598</v>
      </c>
      <c r="J169" t="s">
        <v>1224</v>
      </c>
      <c r="K169" s="4">
        <v>0.42699999999999999</v>
      </c>
      <c r="L169" s="4">
        <v>0.496</v>
      </c>
    </row>
    <row r="170" spans="1:12" x14ac:dyDescent="0.2">
      <c r="A170" t="str">
        <f t="shared" si="6"/>
        <v>215402Driebanden</v>
      </c>
      <c r="B170">
        <v>215402</v>
      </c>
      <c r="C170" s="3" t="s">
        <v>1224</v>
      </c>
      <c r="D170" s="4">
        <v>0.499</v>
      </c>
      <c r="E170" s="4">
        <f t="shared" si="7"/>
        <v>0.45</v>
      </c>
      <c r="H170" t="str">
        <f t="shared" si="8"/>
        <v>183543Driebanden</v>
      </c>
      <c r="I170">
        <v>183543</v>
      </c>
      <c r="J170" t="s">
        <v>1224</v>
      </c>
      <c r="K170" s="4">
        <v>0.433</v>
      </c>
      <c r="L170" s="4">
        <v>0.48399999999999999</v>
      </c>
    </row>
    <row r="171" spans="1:12" x14ac:dyDescent="0.2">
      <c r="A171" t="str">
        <f t="shared" si="6"/>
        <v>159016Driebanden</v>
      </c>
      <c r="B171">
        <v>159016</v>
      </c>
      <c r="C171" s="3" t="s">
        <v>1224</v>
      </c>
      <c r="D171" s="4">
        <v>0.83299999999999996</v>
      </c>
      <c r="E171" s="4">
        <f t="shared" si="7"/>
        <v>0.66700000000000004</v>
      </c>
      <c r="H171" t="str">
        <f t="shared" si="8"/>
        <v>170717Driebanden</v>
      </c>
      <c r="I171">
        <v>170717</v>
      </c>
      <c r="J171" t="s">
        <v>1224</v>
      </c>
      <c r="K171" s="4">
        <v>0.48399999999999999</v>
      </c>
      <c r="L171" s="4">
        <v>0.48399999999999999</v>
      </c>
    </row>
    <row r="172" spans="1:12" x14ac:dyDescent="0.2">
      <c r="A172" t="str">
        <f t="shared" si="6"/>
        <v>205962Driebanden</v>
      </c>
      <c r="B172">
        <v>205962</v>
      </c>
      <c r="C172" s="3" t="s">
        <v>1224</v>
      </c>
      <c r="D172" s="4">
        <v>0.67200000000000004</v>
      </c>
      <c r="E172" s="4">
        <f t="shared" si="7"/>
        <v>0.57899999999999996</v>
      </c>
      <c r="H172" t="str">
        <f t="shared" si="8"/>
        <v>272020Driebanden</v>
      </c>
      <c r="I172">
        <v>272020</v>
      </c>
      <c r="J172" t="s">
        <v>1224</v>
      </c>
      <c r="K172" s="4">
        <v>0.41399999999999998</v>
      </c>
      <c r="L172" s="4">
        <v>0.48299999999999998</v>
      </c>
    </row>
    <row r="173" spans="1:12" x14ac:dyDescent="0.2">
      <c r="A173" t="str">
        <f t="shared" si="6"/>
        <v>202786Driebanden</v>
      </c>
      <c r="B173">
        <v>202786</v>
      </c>
      <c r="C173" s="3" t="s">
        <v>1224</v>
      </c>
      <c r="D173" s="4">
        <v>0.65600000000000003</v>
      </c>
      <c r="E173" s="4">
        <f t="shared" si="7"/>
        <v>0.53500000000000003</v>
      </c>
      <c r="H173" t="str">
        <f t="shared" si="8"/>
        <v>181499Driebanden</v>
      </c>
      <c r="I173">
        <v>181499</v>
      </c>
      <c r="J173" t="s">
        <v>1224</v>
      </c>
      <c r="K173" s="4">
        <v>0.52500000000000002</v>
      </c>
      <c r="L173" s="4">
        <v>0.48099999999999998</v>
      </c>
    </row>
    <row r="174" spans="1:12" x14ac:dyDescent="0.2">
      <c r="A174" t="str">
        <f t="shared" si="6"/>
        <v>209836Driebanden</v>
      </c>
      <c r="B174">
        <v>209836</v>
      </c>
      <c r="C174" s="3" t="s">
        <v>1224</v>
      </c>
      <c r="D174" s="4">
        <v>0.63</v>
      </c>
      <c r="E174" s="4">
        <f t="shared" si="7"/>
        <v>0.60199999999999998</v>
      </c>
      <c r="H174" t="str">
        <f t="shared" si="8"/>
        <v>157827Driebanden</v>
      </c>
      <c r="I174">
        <v>157827</v>
      </c>
      <c r="J174" t="s">
        <v>1224</v>
      </c>
      <c r="K174" s="4">
        <v>0.4</v>
      </c>
      <c r="L174" s="4">
        <v>0.47499999999999998</v>
      </c>
    </row>
    <row r="175" spans="1:12" x14ac:dyDescent="0.2">
      <c r="A175" t="str">
        <f t="shared" si="6"/>
        <v>202776Driebanden</v>
      </c>
      <c r="B175">
        <v>202776</v>
      </c>
      <c r="C175" s="3" t="s">
        <v>1224</v>
      </c>
      <c r="D175" s="4">
        <v>0.52800000000000002</v>
      </c>
      <c r="E175" s="4">
        <f t="shared" si="7"/>
        <v>0.44900000000000001</v>
      </c>
      <c r="H175" t="str">
        <f t="shared" si="8"/>
        <v>105304Driebanden</v>
      </c>
      <c r="I175">
        <v>105304</v>
      </c>
      <c r="J175" t="s">
        <v>1224</v>
      </c>
      <c r="K175" s="4">
        <v>0.624</v>
      </c>
      <c r="L175" s="4">
        <v>0.47499999999999998</v>
      </c>
    </row>
    <row r="176" spans="1:12" x14ac:dyDescent="0.2">
      <c r="A176" t="str">
        <f t="shared" si="6"/>
        <v>215370Driebanden</v>
      </c>
      <c r="B176">
        <v>215370</v>
      </c>
      <c r="C176" s="3" t="s">
        <v>1224</v>
      </c>
      <c r="D176" s="4">
        <v>0.35</v>
      </c>
      <c r="E176" s="4">
        <f t="shared" si="7"/>
        <v>0.39400000000000002</v>
      </c>
      <c r="H176" t="str">
        <f t="shared" si="8"/>
        <v>160094Driebanden</v>
      </c>
      <c r="I176">
        <v>160094</v>
      </c>
      <c r="J176" t="s">
        <v>1224</v>
      </c>
      <c r="K176" s="4">
        <v>0.38200000000000001</v>
      </c>
      <c r="L176" s="4">
        <v>0.47399999999999998</v>
      </c>
    </row>
    <row r="177" spans="1:12" x14ac:dyDescent="0.2">
      <c r="A177" t="str">
        <f t="shared" si="6"/>
        <v>178271Driebanden</v>
      </c>
      <c r="B177">
        <v>178271</v>
      </c>
      <c r="C177" s="3" t="s">
        <v>1224</v>
      </c>
      <c r="D177" s="4">
        <v>0.81499999999999995</v>
      </c>
      <c r="E177" s="4">
        <f t="shared" si="7"/>
        <v>0.88100000000000001</v>
      </c>
      <c r="H177" t="str">
        <f t="shared" si="8"/>
        <v>121573Driebanden</v>
      </c>
      <c r="I177">
        <v>121573</v>
      </c>
      <c r="J177" t="s">
        <v>1224</v>
      </c>
      <c r="K177" s="4">
        <v>0.39400000000000002</v>
      </c>
      <c r="L177" s="4">
        <v>0</v>
      </c>
    </row>
    <row r="178" spans="1:12" x14ac:dyDescent="0.2">
      <c r="A178" t="str">
        <f t="shared" si="6"/>
        <v>226672Driebanden</v>
      </c>
      <c r="B178">
        <v>226672</v>
      </c>
      <c r="C178" s="3" t="s">
        <v>1224</v>
      </c>
      <c r="D178" s="4">
        <v>0.53400000000000003</v>
      </c>
      <c r="E178" s="4">
        <f t="shared" si="7"/>
        <v>0.63500000000000001</v>
      </c>
      <c r="H178" t="str">
        <f t="shared" si="8"/>
        <v>209742Driebanden</v>
      </c>
      <c r="I178">
        <v>209742</v>
      </c>
      <c r="J178" t="s">
        <v>1224</v>
      </c>
      <c r="K178" s="4">
        <v>0.502</v>
      </c>
      <c r="L178" s="4">
        <v>0.46899999999999997</v>
      </c>
    </row>
    <row r="179" spans="1:12" x14ac:dyDescent="0.2">
      <c r="A179" t="str">
        <f t="shared" si="6"/>
        <v>265255Driebanden</v>
      </c>
      <c r="B179">
        <v>265255</v>
      </c>
      <c r="C179" s="3" t="s">
        <v>1224</v>
      </c>
      <c r="D179" s="4">
        <v>0.41899999999999998</v>
      </c>
      <c r="E179" s="4">
        <f t="shared" si="7"/>
        <v>0.44800000000000001</v>
      </c>
      <c r="H179" t="str">
        <f t="shared" si="8"/>
        <v>106289Driebanden</v>
      </c>
      <c r="I179">
        <v>106289</v>
      </c>
      <c r="J179" t="s">
        <v>1224</v>
      </c>
      <c r="K179" s="4">
        <v>0.47</v>
      </c>
      <c r="L179" s="4">
        <v>0.46700000000000003</v>
      </c>
    </row>
    <row r="180" spans="1:12" x14ac:dyDescent="0.2">
      <c r="A180" t="str">
        <f t="shared" si="6"/>
        <v>224149Driebanden</v>
      </c>
      <c r="B180">
        <v>224149</v>
      </c>
      <c r="C180" s="3" t="s">
        <v>1224</v>
      </c>
      <c r="D180" s="4">
        <v>0.37</v>
      </c>
      <c r="E180" s="4">
        <f t="shared" si="7"/>
        <v>0.51100000000000001</v>
      </c>
      <c r="H180" t="str">
        <f t="shared" si="8"/>
        <v>228351Driebanden</v>
      </c>
      <c r="I180">
        <v>228351</v>
      </c>
      <c r="J180" t="s">
        <v>1224</v>
      </c>
      <c r="K180" s="4">
        <v>0.35</v>
      </c>
      <c r="L180" s="4">
        <v>0</v>
      </c>
    </row>
    <row r="181" spans="1:12" x14ac:dyDescent="0.2">
      <c r="A181" t="str">
        <f t="shared" si="6"/>
        <v>121573Driebanden</v>
      </c>
      <c r="B181">
        <v>121573</v>
      </c>
      <c r="C181" s="3" t="s">
        <v>1224</v>
      </c>
      <c r="D181" s="4">
        <v>0.39400000000000002</v>
      </c>
      <c r="E181" s="4">
        <f t="shared" si="7"/>
        <v>0</v>
      </c>
      <c r="H181" t="str">
        <f t="shared" si="8"/>
        <v>215374Driebanden</v>
      </c>
      <c r="I181">
        <v>215374</v>
      </c>
      <c r="J181" t="s">
        <v>1224</v>
      </c>
      <c r="K181" s="4">
        <v>0.42599999999999999</v>
      </c>
      <c r="L181" s="4">
        <v>0.46100000000000002</v>
      </c>
    </row>
    <row r="182" spans="1:12" x14ac:dyDescent="0.2">
      <c r="A182" t="str">
        <f t="shared" si="6"/>
        <v>263867Driebanden</v>
      </c>
      <c r="B182">
        <v>263867</v>
      </c>
      <c r="C182" s="3" t="s">
        <v>1224</v>
      </c>
      <c r="D182" s="4">
        <v>0.38</v>
      </c>
      <c r="E182" s="4">
        <f t="shared" si="7"/>
        <v>0</v>
      </c>
      <c r="H182" t="str">
        <f t="shared" si="8"/>
        <v>217967Driebanden</v>
      </c>
      <c r="I182">
        <v>217967</v>
      </c>
      <c r="J182" t="s">
        <v>1224</v>
      </c>
      <c r="K182" s="4">
        <v>0.49199999999999999</v>
      </c>
      <c r="L182" s="4">
        <v>0.46</v>
      </c>
    </row>
    <row r="183" spans="1:12" x14ac:dyDescent="0.2">
      <c r="A183" t="str">
        <f t="shared" si="6"/>
        <v>206110Driebanden</v>
      </c>
      <c r="B183">
        <v>206110</v>
      </c>
      <c r="C183" s="3" t="s">
        <v>1224</v>
      </c>
      <c r="D183" s="4">
        <v>0.876</v>
      </c>
      <c r="E183" s="4">
        <f t="shared" si="7"/>
        <v>0.84399999999999997</v>
      </c>
      <c r="H183" t="str">
        <f t="shared" si="8"/>
        <v>133375Driebanden</v>
      </c>
      <c r="I183">
        <v>133375</v>
      </c>
      <c r="J183" t="s">
        <v>1224</v>
      </c>
      <c r="K183" s="4">
        <v>0.65800000000000003</v>
      </c>
      <c r="L183" s="4">
        <v>0.45900000000000002</v>
      </c>
    </row>
    <row r="184" spans="1:12" x14ac:dyDescent="0.2">
      <c r="A184" t="str">
        <f t="shared" si="6"/>
        <v>251293Driebanden</v>
      </c>
      <c r="B184">
        <v>251293</v>
      </c>
      <c r="C184" s="3" t="s">
        <v>1224</v>
      </c>
      <c r="D184" s="4">
        <v>0.41099999999999998</v>
      </c>
      <c r="E184" s="4">
        <f t="shared" si="7"/>
        <v>0.41099999999999998</v>
      </c>
      <c r="H184" t="str">
        <f t="shared" si="8"/>
        <v>277510Driebanden</v>
      </c>
      <c r="I184">
        <v>277510</v>
      </c>
      <c r="J184" t="s">
        <v>1224</v>
      </c>
      <c r="K184" s="4">
        <v>0.41599999999999998</v>
      </c>
      <c r="L184" s="4">
        <v>0.45600000000000002</v>
      </c>
    </row>
    <row r="185" spans="1:12" x14ac:dyDescent="0.2">
      <c r="A185" t="str">
        <f t="shared" si="6"/>
        <v>279072Driebanden</v>
      </c>
      <c r="B185">
        <v>279072</v>
      </c>
      <c r="C185" s="3" t="s">
        <v>1224</v>
      </c>
      <c r="D185" s="4">
        <v>0.50600000000000001</v>
      </c>
      <c r="E185" s="4">
        <f t="shared" si="7"/>
        <v>0.50600000000000001</v>
      </c>
      <c r="H185" t="str">
        <f t="shared" si="8"/>
        <v>237208Driebanden</v>
      </c>
      <c r="I185">
        <v>237208</v>
      </c>
      <c r="J185" t="s">
        <v>1224</v>
      </c>
      <c r="K185" s="4">
        <v>0.54</v>
      </c>
      <c r="L185" s="4">
        <v>0.45200000000000001</v>
      </c>
    </row>
    <row r="186" spans="1:12" x14ac:dyDescent="0.2">
      <c r="A186" t="str">
        <f t="shared" si="6"/>
        <v>100011Driebanden</v>
      </c>
      <c r="B186">
        <v>100011</v>
      </c>
      <c r="C186" s="3" t="s">
        <v>1224</v>
      </c>
      <c r="D186" s="4">
        <v>0.81899999999999995</v>
      </c>
      <c r="E186" s="4">
        <f t="shared" si="7"/>
        <v>0.88500000000000001</v>
      </c>
      <c r="H186" t="str">
        <f t="shared" si="8"/>
        <v>268012Driebanden</v>
      </c>
      <c r="I186">
        <v>268012</v>
      </c>
      <c r="J186" t="s">
        <v>1224</v>
      </c>
      <c r="K186" s="4">
        <v>0.53100000000000003</v>
      </c>
      <c r="L186" s="4">
        <v>0.45200000000000001</v>
      </c>
    </row>
    <row r="187" spans="1:12" x14ac:dyDescent="0.2">
      <c r="A187" t="str">
        <f t="shared" si="6"/>
        <v>181535Driebanden</v>
      </c>
      <c r="B187">
        <v>181535</v>
      </c>
      <c r="C187" s="3" t="s">
        <v>1224</v>
      </c>
      <c r="D187" s="4">
        <v>0.623</v>
      </c>
      <c r="E187" s="4">
        <f t="shared" si="7"/>
        <v>0.63</v>
      </c>
      <c r="H187" t="str">
        <f t="shared" si="8"/>
        <v>269471Driebanden</v>
      </c>
      <c r="I187">
        <v>269471</v>
      </c>
      <c r="J187" t="s">
        <v>1224</v>
      </c>
      <c r="K187" s="4">
        <v>0.51</v>
      </c>
      <c r="L187" s="4">
        <v>0.45200000000000001</v>
      </c>
    </row>
    <row r="188" spans="1:12" x14ac:dyDescent="0.2">
      <c r="A188" t="str">
        <f t="shared" si="6"/>
        <v>236083Driebanden</v>
      </c>
      <c r="B188">
        <v>236083</v>
      </c>
      <c r="C188" s="3" t="s">
        <v>1224</v>
      </c>
      <c r="D188" s="4">
        <v>0.58699999999999997</v>
      </c>
      <c r="E188" s="4">
        <f t="shared" si="7"/>
        <v>0.50700000000000001</v>
      </c>
      <c r="H188" t="str">
        <f t="shared" si="8"/>
        <v>215402Driebanden</v>
      </c>
      <c r="I188">
        <v>215402</v>
      </c>
      <c r="J188" t="s">
        <v>1224</v>
      </c>
      <c r="K188" s="4">
        <v>0.499</v>
      </c>
      <c r="L188" s="4">
        <v>0.45</v>
      </c>
    </row>
    <row r="189" spans="1:12" x14ac:dyDescent="0.2">
      <c r="A189" t="str">
        <f t="shared" si="6"/>
        <v>145060Driebanden</v>
      </c>
      <c r="B189">
        <v>145060</v>
      </c>
      <c r="C189" s="3" t="s">
        <v>1224</v>
      </c>
      <c r="D189" s="4">
        <v>0.45200000000000001</v>
      </c>
      <c r="E189" s="4">
        <f t="shared" si="7"/>
        <v>0</v>
      </c>
      <c r="H189" t="str">
        <f t="shared" si="8"/>
        <v>202776Driebanden</v>
      </c>
      <c r="I189">
        <v>202776</v>
      </c>
      <c r="J189" t="s">
        <v>1224</v>
      </c>
      <c r="K189" s="4">
        <v>0.52800000000000002</v>
      </c>
      <c r="L189" s="4">
        <v>0.44900000000000001</v>
      </c>
    </row>
    <row r="190" spans="1:12" x14ac:dyDescent="0.2">
      <c r="A190" t="str">
        <f t="shared" si="6"/>
        <v>213759Driebanden</v>
      </c>
      <c r="B190">
        <v>213759</v>
      </c>
      <c r="C190" s="3" t="s">
        <v>1224</v>
      </c>
      <c r="D190" s="4">
        <v>0.42699999999999999</v>
      </c>
      <c r="E190" s="4">
        <f t="shared" si="7"/>
        <v>0</v>
      </c>
      <c r="H190" t="str">
        <f t="shared" si="8"/>
        <v>265255Driebanden</v>
      </c>
      <c r="I190">
        <v>265255</v>
      </c>
      <c r="J190" t="s">
        <v>1224</v>
      </c>
      <c r="K190" s="4">
        <v>0.41899999999999998</v>
      </c>
      <c r="L190" s="4">
        <v>0.44800000000000001</v>
      </c>
    </row>
    <row r="191" spans="1:12" x14ac:dyDescent="0.2">
      <c r="A191" t="str">
        <f t="shared" si="6"/>
        <v>207280Driebanden</v>
      </c>
      <c r="B191">
        <v>207280</v>
      </c>
      <c r="C191" s="3" t="s">
        <v>1224</v>
      </c>
      <c r="D191" s="4">
        <v>0.54700000000000004</v>
      </c>
      <c r="E191" s="4">
        <f t="shared" si="7"/>
        <v>0.54700000000000004</v>
      </c>
      <c r="H191" t="str">
        <f t="shared" si="8"/>
        <v>205742Driebanden</v>
      </c>
      <c r="I191">
        <v>205742</v>
      </c>
      <c r="J191" t="s">
        <v>1224</v>
      </c>
      <c r="K191" s="4">
        <v>0.46400000000000002</v>
      </c>
      <c r="L191" s="4">
        <v>0.44700000000000001</v>
      </c>
    </row>
    <row r="192" spans="1:12" x14ac:dyDescent="0.2">
      <c r="A192" t="str">
        <f t="shared" si="6"/>
        <v>134785Driebanden</v>
      </c>
      <c r="B192">
        <v>134785</v>
      </c>
      <c r="C192" s="3" t="s">
        <v>1224</v>
      </c>
      <c r="D192" s="4">
        <v>0.61599999999999999</v>
      </c>
      <c r="E192" s="4">
        <f t="shared" si="7"/>
        <v>0.58399999999999996</v>
      </c>
      <c r="H192" t="str">
        <f t="shared" si="8"/>
        <v>146772Driebanden</v>
      </c>
      <c r="I192">
        <v>146772</v>
      </c>
      <c r="J192" t="s">
        <v>1224</v>
      </c>
      <c r="K192" s="4">
        <v>0.40600000000000003</v>
      </c>
      <c r="L192" s="4">
        <v>0.442</v>
      </c>
    </row>
    <row r="193" spans="1:12" x14ac:dyDescent="0.2">
      <c r="A193" t="str">
        <f t="shared" si="6"/>
        <v>269471Driebanden</v>
      </c>
      <c r="B193">
        <v>269471</v>
      </c>
      <c r="C193" s="3" t="s">
        <v>1224</v>
      </c>
      <c r="D193" s="4">
        <v>0.51</v>
      </c>
      <c r="E193" s="4">
        <f t="shared" si="7"/>
        <v>0.45200000000000001</v>
      </c>
      <c r="H193" t="str">
        <f t="shared" si="8"/>
        <v>216611Driebanden</v>
      </c>
      <c r="I193">
        <v>216611</v>
      </c>
      <c r="J193" t="s">
        <v>1224</v>
      </c>
      <c r="K193" s="4">
        <v>0.52900000000000003</v>
      </c>
      <c r="L193" s="4">
        <v>0.434</v>
      </c>
    </row>
    <row r="194" spans="1:12" x14ac:dyDescent="0.2">
      <c r="A194" t="str">
        <f t="shared" si="6"/>
        <v>230192Driebanden</v>
      </c>
      <c r="B194">
        <v>230192</v>
      </c>
      <c r="C194" s="3" t="s">
        <v>1224</v>
      </c>
      <c r="D194" s="4">
        <v>0.46700000000000003</v>
      </c>
      <c r="E194" s="4">
        <f t="shared" si="7"/>
        <v>0</v>
      </c>
      <c r="H194" t="str">
        <f t="shared" si="8"/>
        <v>279072Driebanden</v>
      </c>
      <c r="I194">
        <v>279072</v>
      </c>
      <c r="J194" t="s">
        <v>1224</v>
      </c>
      <c r="K194" s="4">
        <v>0.50600000000000001</v>
      </c>
      <c r="L194" s="4">
        <v>0.50600000000000001</v>
      </c>
    </row>
    <row r="195" spans="1:12" x14ac:dyDescent="0.2">
      <c r="A195" t="str">
        <f t="shared" ref="A195:A258" si="9">IF(B195&lt;&gt;"",B195&amp;C195,"")</f>
        <v>166878Driebanden</v>
      </c>
      <c r="B195">
        <v>166878</v>
      </c>
      <c r="C195" s="3" t="s">
        <v>1224</v>
      </c>
      <c r="D195" s="4">
        <v>0.48399999999999999</v>
      </c>
      <c r="E195" s="4">
        <f t="shared" ref="E195:E258" si="10">IF(A195&lt;&gt;"",IF(ISNA(VLOOKUP(A195,H:L,5,0)),0,VLOOKUP(A195,H:L,5,0)),"")</f>
        <v>0.39300000000000002</v>
      </c>
      <c r="H195" t="str">
        <f t="shared" ref="H195:H258" si="11">IF(I195&lt;&gt;"",I195&amp;J195,"")</f>
        <v>153493Driebanden</v>
      </c>
      <c r="I195">
        <v>153493</v>
      </c>
      <c r="J195" t="s">
        <v>1224</v>
      </c>
      <c r="K195" s="4">
        <v>0.41899999999999998</v>
      </c>
      <c r="L195" s="4">
        <v>0.42799999999999999</v>
      </c>
    </row>
    <row r="196" spans="1:12" x14ac:dyDescent="0.2">
      <c r="A196" t="str">
        <f t="shared" si="9"/>
        <v>215695Driebanden</v>
      </c>
      <c r="B196">
        <v>215695</v>
      </c>
      <c r="C196" s="3" t="s">
        <v>1224</v>
      </c>
      <c r="D196" s="4">
        <v>0.83399999999999996</v>
      </c>
      <c r="E196" s="4">
        <f t="shared" si="10"/>
        <v>0.70699999999999996</v>
      </c>
      <c r="H196" t="str">
        <f t="shared" si="11"/>
        <v>168068Driebanden</v>
      </c>
      <c r="I196">
        <v>168068</v>
      </c>
      <c r="J196" t="s">
        <v>1224</v>
      </c>
      <c r="K196" s="4">
        <v>0.41499999999999998</v>
      </c>
      <c r="L196" s="4">
        <v>0.42699999999999999</v>
      </c>
    </row>
    <row r="197" spans="1:12" x14ac:dyDescent="0.2">
      <c r="A197" t="str">
        <f t="shared" si="9"/>
        <v>178234Driebanden</v>
      </c>
      <c r="B197">
        <v>178234</v>
      </c>
      <c r="C197" s="3" t="s">
        <v>1224</v>
      </c>
      <c r="D197" s="4">
        <v>0.628</v>
      </c>
      <c r="E197" s="4">
        <f t="shared" si="10"/>
        <v>0.628</v>
      </c>
      <c r="H197" t="str">
        <f t="shared" si="11"/>
        <v>264166Driebanden</v>
      </c>
      <c r="I197">
        <v>264166</v>
      </c>
      <c r="J197" t="s">
        <v>1224</v>
      </c>
      <c r="K197" s="4">
        <v>0.45200000000000001</v>
      </c>
      <c r="L197" s="4">
        <v>0.42399999999999999</v>
      </c>
    </row>
    <row r="198" spans="1:12" x14ac:dyDescent="0.2">
      <c r="A198" t="str">
        <f t="shared" si="9"/>
        <v>113575Driebanden</v>
      </c>
      <c r="B198">
        <v>113575</v>
      </c>
      <c r="C198" s="3" t="s">
        <v>1224</v>
      </c>
      <c r="D198" s="4">
        <v>1.024</v>
      </c>
      <c r="E198" s="4">
        <f t="shared" si="10"/>
        <v>1.024</v>
      </c>
      <c r="H198" t="str">
        <f t="shared" si="11"/>
        <v>128783Driebanden</v>
      </c>
      <c r="I198">
        <v>128783</v>
      </c>
      <c r="J198" t="s">
        <v>1224</v>
      </c>
      <c r="K198" s="4">
        <v>0.36799999999999999</v>
      </c>
      <c r="L198" s="4">
        <v>0.42199999999999999</v>
      </c>
    </row>
    <row r="199" spans="1:12" x14ac:dyDescent="0.2">
      <c r="A199" t="str">
        <f t="shared" si="9"/>
        <v>154984Driebanden</v>
      </c>
      <c r="B199">
        <v>154984</v>
      </c>
      <c r="C199" s="3" t="s">
        <v>1224</v>
      </c>
      <c r="D199" s="4">
        <v>1.1000000000000001</v>
      </c>
      <c r="E199" s="4">
        <f t="shared" si="10"/>
        <v>0.89600000000000002</v>
      </c>
      <c r="H199" t="str">
        <f t="shared" si="11"/>
        <v>130602Driebanden</v>
      </c>
      <c r="I199">
        <v>130602</v>
      </c>
      <c r="J199" t="s">
        <v>1224</v>
      </c>
      <c r="K199" s="4">
        <v>0.48199999999999998</v>
      </c>
      <c r="L199" s="4">
        <v>0.42099999999999999</v>
      </c>
    </row>
    <row r="200" spans="1:12" x14ac:dyDescent="0.2">
      <c r="A200" t="str">
        <f t="shared" si="9"/>
        <v>113442Driebanden</v>
      </c>
      <c r="B200">
        <v>113442</v>
      </c>
      <c r="C200" s="3" t="s">
        <v>1224</v>
      </c>
      <c r="D200" s="4">
        <v>0.85</v>
      </c>
      <c r="E200" s="4">
        <f t="shared" si="10"/>
        <v>0.60199999999999998</v>
      </c>
      <c r="H200" t="str">
        <f t="shared" si="11"/>
        <v>167947Driebanden</v>
      </c>
      <c r="I200">
        <v>167947</v>
      </c>
      <c r="J200" t="s">
        <v>1224</v>
      </c>
      <c r="K200" s="4">
        <v>0.45100000000000001</v>
      </c>
      <c r="L200" s="4">
        <v>0.41799999999999998</v>
      </c>
    </row>
    <row r="201" spans="1:12" x14ac:dyDescent="0.2">
      <c r="A201" t="str">
        <f t="shared" si="9"/>
        <v>106330Driebanden</v>
      </c>
      <c r="B201">
        <v>106330</v>
      </c>
      <c r="C201" s="3" t="s">
        <v>1224</v>
      </c>
      <c r="D201" s="4">
        <v>0.75</v>
      </c>
      <c r="E201" s="4">
        <f t="shared" si="10"/>
        <v>0.57099999999999995</v>
      </c>
      <c r="H201" t="str">
        <f t="shared" si="11"/>
        <v>272050Driebanden</v>
      </c>
      <c r="I201">
        <v>272050</v>
      </c>
      <c r="J201" t="s">
        <v>1224</v>
      </c>
      <c r="K201" s="4">
        <v>0.55000000000000004</v>
      </c>
      <c r="L201" s="4">
        <v>0.41599999999999998</v>
      </c>
    </row>
    <row r="202" spans="1:12" x14ac:dyDescent="0.2">
      <c r="A202" t="str">
        <f t="shared" si="9"/>
        <v>106340Driebanden</v>
      </c>
      <c r="B202">
        <v>106340</v>
      </c>
      <c r="C202" s="3" t="s">
        <v>1224</v>
      </c>
      <c r="D202" s="4">
        <v>0.75</v>
      </c>
      <c r="E202" s="4">
        <f t="shared" si="10"/>
        <v>0.75</v>
      </c>
      <c r="H202" t="str">
        <f t="shared" si="11"/>
        <v>234762Driebanden</v>
      </c>
      <c r="I202">
        <v>234762</v>
      </c>
      <c r="J202" t="s">
        <v>1224</v>
      </c>
      <c r="K202" s="4">
        <v>0.39600000000000002</v>
      </c>
      <c r="L202" s="4">
        <v>0.41299999999999998</v>
      </c>
    </row>
    <row r="203" spans="1:12" x14ac:dyDescent="0.2">
      <c r="A203" t="str">
        <f t="shared" si="9"/>
        <v>272050Driebanden</v>
      </c>
      <c r="B203">
        <v>272050</v>
      </c>
      <c r="C203" s="3" t="s">
        <v>1224</v>
      </c>
      <c r="D203" s="4">
        <v>0.55000000000000004</v>
      </c>
      <c r="E203" s="4">
        <f t="shared" si="10"/>
        <v>0.41599999999999998</v>
      </c>
      <c r="H203" t="str">
        <f t="shared" si="11"/>
        <v>113756Driebanden</v>
      </c>
      <c r="I203">
        <v>113756</v>
      </c>
      <c r="J203" t="s">
        <v>1224</v>
      </c>
      <c r="K203" s="4">
        <v>0.48899999999999999</v>
      </c>
      <c r="L203" s="4">
        <v>0.41199999999999998</v>
      </c>
    </row>
    <row r="204" spans="1:12" x14ac:dyDescent="0.2">
      <c r="A204" t="str">
        <f t="shared" si="9"/>
        <v>105955Driebanden</v>
      </c>
      <c r="B204">
        <v>105955</v>
      </c>
      <c r="C204" s="3" t="s">
        <v>1224</v>
      </c>
      <c r="D204" s="4">
        <v>0.628</v>
      </c>
      <c r="E204" s="4">
        <f t="shared" si="10"/>
        <v>0.66700000000000004</v>
      </c>
      <c r="H204" t="str">
        <f t="shared" si="11"/>
        <v>177699Driebanden</v>
      </c>
      <c r="I204">
        <v>177699</v>
      </c>
      <c r="J204" t="s">
        <v>1224</v>
      </c>
      <c r="K204" s="4">
        <v>0.435</v>
      </c>
      <c r="L204" s="4">
        <v>0.41099999999999998</v>
      </c>
    </row>
    <row r="205" spans="1:12" x14ac:dyDescent="0.2">
      <c r="A205" t="str">
        <f t="shared" si="9"/>
        <v>215061Driebanden</v>
      </c>
      <c r="B205">
        <v>215061</v>
      </c>
      <c r="C205" s="3" t="s">
        <v>1224</v>
      </c>
      <c r="D205" s="4">
        <v>0.47099999999999997</v>
      </c>
      <c r="E205" s="4">
        <f t="shared" si="10"/>
        <v>0.56699999999999995</v>
      </c>
      <c r="H205" t="str">
        <f t="shared" si="11"/>
        <v>106303Driebanden</v>
      </c>
      <c r="I205">
        <v>106303</v>
      </c>
      <c r="J205" t="s">
        <v>1224</v>
      </c>
      <c r="K205" s="4">
        <v>0.41</v>
      </c>
      <c r="L205" s="4">
        <v>0.41</v>
      </c>
    </row>
    <row r="206" spans="1:12" x14ac:dyDescent="0.2">
      <c r="A206" t="str">
        <f t="shared" si="9"/>
        <v>263951Driebanden</v>
      </c>
      <c r="B206">
        <v>263951</v>
      </c>
      <c r="C206" s="3" t="s">
        <v>1224</v>
      </c>
      <c r="D206" s="4">
        <v>0.46600000000000003</v>
      </c>
      <c r="E206" s="4">
        <f t="shared" si="10"/>
        <v>0.46600000000000003</v>
      </c>
      <c r="H206" t="str">
        <f t="shared" si="11"/>
        <v>207280Driebanden</v>
      </c>
      <c r="I206">
        <v>207280</v>
      </c>
      <c r="J206" t="s">
        <v>1224</v>
      </c>
      <c r="K206" s="4">
        <v>0.54700000000000004</v>
      </c>
      <c r="L206" s="4">
        <v>0.54700000000000004</v>
      </c>
    </row>
    <row r="207" spans="1:12" x14ac:dyDescent="0.2">
      <c r="A207" t="str">
        <f t="shared" si="9"/>
        <v>145473Driebanden</v>
      </c>
      <c r="B207">
        <v>145473</v>
      </c>
      <c r="C207" s="3" t="s">
        <v>1224</v>
      </c>
      <c r="D207" s="4">
        <v>0.52400000000000002</v>
      </c>
      <c r="E207" s="4">
        <f t="shared" si="10"/>
        <v>0.54900000000000004</v>
      </c>
      <c r="H207" t="str">
        <f t="shared" si="11"/>
        <v>105313Driebanden</v>
      </c>
      <c r="I207">
        <v>105313</v>
      </c>
      <c r="J207" t="s">
        <v>1224</v>
      </c>
      <c r="K207" s="4">
        <v>0.57099999999999995</v>
      </c>
      <c r="L207" s="4">
        <v>0.57099999999999995</v>
      </c>
    </row>
    <row r="208" spans="1:12" x14ac:dyDescent="0.2">
      <c r="A208" t="str">
        <f t="shared" si="9"/>
        <v>181190Driebanden</v>
      </c>
      <c r="B208">
        <v>181190</v>
      </c>
      <c r="C208" s="3" t="s">
        <v>1224</v>
      </c>
      <c r="D208" s="4">
        <v>0.43099999999999999</v>
      </c>
      <c r="E208" s="4">
        <f t="shared" si="10"/>
        <v>0.35599999999999998</v>
      </c>
      <c r="H208" t="str">
        <f t="shared" si="11"/>
        <v>221856Driebanden</v>
      </c>
      <c r="I208">
        <v>221856</v>
      </c>
      <c r="J208" t="s">
        <v>1224</v>
      </c>
      <c r="K208" s="4">
        <v>0.36299999999999999</v>
      </c>
      <c r="L208" s="4">
        <v>0.40500000000000003</v>
      </c>
    </row>
    <row r="209" spans="1:12" x14ac:dyDescent="0.2">
      <c r="A209" t="str">
        <f t="shared" si="9"/>
        <v>145468Driebanden</v>
      </c>
      <c r="B209">
        <v>145468</v>
      </c>
      <c r="C209" s="3" t="s">
        <v>1224</v>
      </c>
      <c r="D209" s="4">
        <v>0.71199999999999997</v>
      </c>
      <c r="E209" s="4">
        <f t="shared" si="10"/>
        <v>0.66700000000000004</v>
      </c>
      <c r="H209" t="str">
        <f t="shared" si="11"/>
        <v>229527Driebanden</v>
      </c>
      <c r="I209">
        <v>229527</v>
      </c>
      <c r="J209" t="s">
        <v>1224</v>
      </c>
      <c r="K209" s="4">
        <v>0.5</v>
      </c>
      <c r="L209" s="4">
        <v>0.5</v>
      </c>
    </row>
    <row r="210" spans="1:12" x14ac:dyDescent="0.2">
      <c r="A210" t="str">
        <f t="shared" si="9"/>
        <v>130987Driebanden</v>
      </c>
      <c r="B210">
        <v>130987</v>
      </c>
      <c r="C210" s="3" t="s">
        <v>1224</v>
      </c>
      <c r="D210" s="4">
        <v>0.54800000000000004</v>
      </c>
      <c r="E210" s="4">
        <f t="shared" si="10"/>
        <v>0.55600000000000005</v>
      </c>
      <c r="H210" t="str">
        <f t="shared" si="11"/>
        <v>263711Driebanden</v>
      </c>
      <c r="I210">
        <v>263711</v>
      </c>
      <c r="J210" t="s">
        <v>1224</v>
      </c>
      <c r="K210" s="4">
        <v>0.48699999999999999</v>
      </c>
      <c r="L210" s="4">
        <v>0.40300000000000002</v>
      </c>
    </row>
    <row r="211" spans="1:12" x14ac:dyDescent="0.2">
      <c r="A211" t="str">
        <f t="shared" si="9"/>
        <v>120086Driebanden</v>
      </c>
      <c r="B211">
        <v>120086</v>
      </c>
      <c r="C211" s="3" t="s">
        <v>1224</v>
      </c>
      <c r="D211" s="4">
        <v>0.48399999999999999</v>
      </c>
      <c r="E211" s="4">
        <f t="shared" si="10"/>
        <v>0.52400000000000002</v>
      </c>
      <c r="H211" t="str">
        <f t="shared" si="11"/>
        <v>180366Driebanden</v>
      </c>
      <c r="I211">
        <v>180366</v>
      </c>
      <c r="J211" t="s">
        <v>1224</v>
      </c>
      <c r="K211" s="4">
        <v>0.34599999999999997</v>
      </c>
      <c r="L211" s="4">
        <v>0</v>
      </c>
    </row>
    <row r="212" spans="1:12" x14ac:dyDescent="0.2">
      <c r="A212" t="str">
        <f t="shared" si="9"/>
        <v>130602Driebanden</v>
      </c>
      <c r="B212">
        <v>130602</v>
      </c>
      <c r="C212" s="3" t="s">
        <v>1224</v>
      </c>
      <c r="D212" s="4">
        <v>0.48199999999999998</v>
      </c>
      <c r="E212" s="4">
        <f t="shared" si="10"/>
        <v>0.42099999999999999</v>
      </c>
      <c r="H212" t="str">
        <f t="shared" si="11"/>
        <v>106446Driebanden</v>
      </c>
      <c r="I212">
        <v>106446</v>
      </c>
      <c r="J212" t="s">
        <v>1224</v>
      </c>
      <c r="K212" s="4">
        <v>0.53800000000000003</v>
      </c>
      <c r="L212" s="4">
        <v>0.40200000000000002</v>
      </c>
    </row>
    <row r="213" spans="1:12" x14ac:dyDescent="0.2">
      <c r="A213" t="str">
        <f t="shared" si="9"/>
        <v>205742Driebanden</v>
      </c>
      <c r="B213">
        <v>205742</v>
      </c>
      <c r="C213" s="3" t="s">
        <v>1224</v>
      </c>
      <c r="D213" s="4">
        <v>0.46400000000000002</v>
      </c>
      <c r="E213" s="4">
        <f t="shared" si="10"/>
        <v>0.44700000000000001</v>
      </c>
      <c r="H213" t="str">
        <f t="shared" si="11"/>
        <v>271574Driebanden</v>
      </c>
      <c r="I213">
        <v>271574</v>
      </c>
      <c r="J213" t="s">
        <v>1224</v>
      </c>
      <c r="K213" s="4">
        <v>0.40100000000000002</v>
      </c>
      <c r="L213" s="4">
        <v>0.40100000000000002</v>
      </c>
    </row>
    <row r="214" spans="1:12" x14ac:dyDescent="0.2">
      <c r="A214" t="str">
        <f t="shared" si="9"/>
        <v>223825Driebanden</v>
      </c>
      <c r="B214">
        <v>223825</v>
      </c>
      <c r="C214" s="3" t="s">
        <v>1224</v>
      </c>
      <c r="D214" s="4">
        <v>0.32400000000000001</v>
      </c>
      <c r="E214" s="4">
        <f t="shared" si="10"/>
        <v>0.33600000000000002</v>
      </c>
      <c r="H214" t="str">
        <f t="shared" si="11"/>
        <v>104891Driebanden</v>
      </c>
      <c r="I214">
        <v>104891</v>
      </c>
      <c r="J214" t="s">
        <v>1224</v>
      </c>
      <c r="K214" s="4">
        <v>0.45700000000000002</v>
      </c>
      <c r="L214" s="4">
        <v>0.40100000000000002</v>
      </c>
    </row>
    <row r="215" spans="1:12" x14ac:dyDescent="0.2">
      <c r="A215" t="str">
        <f t="shared" si="9"/>
        <v>263708Driebanden</v>
      </c>
      <c r="B215">
        <v>263708</v>
      </c>
      <c r="C215" s="3" t="s">
        <v>1224</v>
      </c>
      <c r="D215" s="4">
        <v>0.25</v>
      </c>
      <c r="E215" s="4">
        <f t="shared" si="10"/>
        <v>0.25</v>
      </c>
      <c r="H215" t="str">
        <f t="shared" si="11"/>
        <v>170754Driebanden</v>
      </c>
      <c r="I215">
        <v>170754</v>
      </c>
      <c r="J215" t="s">
        <v>1224</v>
      </c>
      <c r="K215" s="4">
        <v>0.39200000000000002</v>
      </c>
      <c r="L215" s="4">
        <v>0.39900000000000002</v>
      </c>
    </row>
    <row r="216" spans="1:12" x14ac:dyDescent="0.2">
      <c r="A216" t="str">
        <f t="shared" si="9"/>
        <v>214828Driebanden</v>
      </c>
      <c r="B216">
        <v>214828</v>
      </c>
      <c r="C216" s="3" t="s">
        <v>1224</v>
      </c>
      <c r="D216" s="4">
        <v>0.33100000000000002</v>
      </c>
      <c r="E216" s="4">
        <f t="shared" si="10"/>
        <v>0.34799999999999998</v>
      </c>
      <c r="H216" t="str">
        <f t="shared" si="11"/>
        <v>152417Driebanden</v>
      </c>
      <c r="I216">
        <v>152417</v>
      </c>
      <c r="J216" t="s">
        <v>1224</v>
      </c>
      <c r="K216" s="4">
        <v>0.41799999999999998</v>
      </c>
      <c r="L216" s="4">
        <v>0.39500000000000002</v>
      </c>
    </row>
    <row r="217" spans="1:12" x14ac:dyDescent="0.2">
      <c r="A217" t="str">
        <f t="shared" si="9"/>
        <v>221645Driebanden</v>
      </c>
      <c r="B217">
        <v>221645</v>
      </c>
      <c r="C217" s="3" t="s">
        <v>1224</v>
      </c>
      <c r="D217" s="4">
        <v>0.40300000000000002</v>
      </c>
      <c r="E217" s="4">
        <f t="shared" si="10"/>
        <v>0.34899999999999998</v>
      </c>
      <c r="H217" t="str">
        <f t="shared" si="11"/>
        <v>215370Driebanden</v>
      </c>
      <c r="I217">
        <v>215370</v>
      </c>
      <c r="J217" t="s">
        <v>1224</v>
      </c>
      <c r="K217" s="4">
        <v>0.35</v>
      </c>
      <c r="L217" s="4">
        <v>0.39400000000000002</v>
      </c>
    </row>
    <row r="218" spans="1:12" x14ac:dyDescent="0.2">
      <c r="A218" t="str">
        <f t="shared" si="9"/>
        <v>165869Driebanden</v>
      </c>
      <c r="B218">
        <v>165869</v>
      </c>
      <c r="C218" s="3" t="s">
        <v>1224</v>
      </c>
      <c r="D218" s="4">
        <v>0.35099999999999998</v>
      </c>
      <c r="E218" s="4">
        <f t="shared" si="10"/>
        <v>0.34599999999999997</v>
      </c>
      <c r="H218" t="str">
        <f t="shared" si="11"/>
        <v>166878Driebanden</v>
      </c>
      <c r="I218">
        <v>166878</v>
      </c>
      <c r="J218" t="s">
        <v>1224</v>
      </c>
      <c r="K218" s="4">
        <v>0.48399999999999999</v>
      </c>
      <c r="L218" s="4">
        <v>0.39300000000000002</v>
      </c>
    </row>
    <row r="219" spans="1:12" x14ac:dyDescent="0.2">
      <c r="A219" t="str">
        <f t="shared" si="9"/>
        <v>246422Driebanden</v>
      </c>
      <c r="B219">
        <v>246422</v>
      </c>
      <c r="C219" s="3" t="s">
        <v>1224</v>
      </c>
      <c r="D219" s="4">
        <v>0.34799999999999998</v>
      </c>
      <c r="E219" s="4">
        <f t="shared" si="10"/>
        <v>0.26600000000000001</v>
      </c>
      <c r="H219" t="str">
        <f t="shared" si="11"/>
        <v>251293Driebanden</v>
      </c>
      <c r="I219">
        <v>251293</v>
      </c>
      <c r="J219" t="s">
        <v>1224</v>
      </c>
      <c r="K219" s="4">
        <v>0.41099999999999998</v>
      </c>
      <c r="L219" s="4">
        <v>0.41099999999999998</v>
      </c>
    </row>
    <row r="220" spans="1:12" x14ac:dyDescent="0.2">
      <c r="A220" t="str">
        <f t="shared" si="9"/>
        <v>221648Driebanden</v>
      </c>
      <c r="B220">
        <v>221648</v>
      </c>
      <c r="C220" s="3" t="s">
        <v>1224</v>
      </c>
      <c r="D220" s="4">
        <v>0.34699999999999998</v>
      </c>
      <c r="E220" s="4">
        <f t="shared" si="10"/>
        <v>0.30099999999999999</v>
      </c>
      <c r="H220" t="str">
        <f t="shared" si="11"/>
        <v>181997Driebanden</v>
      </c>
      <c r="I220">
        <v>181997</v>
      </c>
      <c r="J220" t="s">
        <v>1224</v>
      </c>
      <c r="K220" s="4">
        <v>0.32200000000000001</v>
      </c>
      <c r="L220" s="4">
        <v>0.38600000000000001</v>
      </c>
    </row>
    <row r="221" spans="1:12" x14ac:dyDescent="0.2">
      <c r="A221" t="str">
        <f t="shared" si="9"/>
        <v>159622Driebanden</v>
      </c>
      <c r="B221">
        <v>159622</v>
      </c>
      <c r="C221" s="3" t="s">
        <v>1224</v>
      </c>
      <c r="D221" s="4">
        <v>0.30499999999999999</v>
      </c>
      <c r="E221" s="4">
        <f t="shared" si="10"/>
        <v>0.32200000000000001</v>
      </c>
      <c r="H221" t="str">
        <f t="shared" si="11"/>
        <v>202799Driebanden</v>
      </c>
      <c r="I221">
        <v>202799</v>
      </c>
      <c r="J221" t="s">
        <v>1224</v>
      </c>
      <c r="K221" s="4">
        <v>0.47699999999999998</v>
      </c>
      <c r="L221" s="4">
        <v>0.38400000000000001</v>
      </c>
    </row>
    <row r="222" spans="1:12" x14ac:dyDescent="0.2">
      <c r="A222" t="str">
        <f t="shared" si="9"/>
        <v>229529Driebanden</v>
      </c>
      <c r="B222">
        <v>229529</v>
      </c>
      <c r="C222" s="3" t="s">
        <v>1224</v>
      </c>
      <c r="D222" s="4">
        <v>0.33200000000000002</v>
      </c>
      <c r="E222" s="4">
        <f t="shared" si="10"/>
        <v>0.33400000000000002</v>
      </c>
      <c r="H222" t="str">
        <f t="shared" si="11"/>
        <v>170719Driebanden</v>
      </c>
      <c r="I222">
        <v>170719</v>
      </c>
      <c r="J222" t="s">
        <v>1224</v>
      </c>
      <c r="K222" s="4">
        <v>0.36</v>
      </c>
      <c r="L222" s="4">
        <v>0.36</v>
      </c>
    </row>
    <row r="223" spans="1:12" x14ac:dyDescent="0.2">
      <c r="A223" t="str">
        <f t="shared" si="9"/>
        <v>992402Driebanden</v>
      </c>
      <c r="B223">
        <v>992402</v>
      </c>
      <c r="C223" s="3" t="s">
        <v>1224</v>
      </c>
      <c r="D223" s="4">
        <v>1E-3</v>
      </c>
      <c r="E223" s="4">
        <f t="shared" si="10"/>
        <v>0</v>
      </c>
      <c r="H223" t="str">
        <f t="shared" si="11"/>
        <v>219580Driebanden</v>
      </c>
      <c r="I223">
        <v>219580</v>
      </c>
      <c r="J223" t="s">
        <v>1224</v>
      </c>
      <c r="K223" s="4">
        <v>0.35499999999999998</v>
      </c>
      <c r="L223" s="4">
        <v>0.35499999999999998</v>
      </c>
    </row>
    <row r="224" spans="1:12" x14ac:dyDescent="0.2">
      <c r="A224" t="str">
        <f t="shared" si="9"/>
        <v>237232Driebanden</v>
      </c>
      <c r="B224">
        <v>237232</v>
      </c>
      <c r="C224" s="3" t="s">
        <v>1224</v>
      </c>
      <c r="D224" s="4">
        <v>0.43</v>
      </c>
      <c r="E224" s="4">
        <f t="shared" si="10"/>
        <v>0</v>
      </c>
      <c r="H224" t="str">
        <f t="shared" si="11"/>
        <v>135208Driebanden</v>
      </c>
      <c r="I224">
        <v>135208</v>
      </c>
      <c r="J224" t="s">
        <v>1224</v>
      </c>
      <c r="K224" s="4">
        <v>0.39800000000000002</v>
      </c>
      <c r="L224" s="4">
        <v>0.376</v>
      </c>
    </row>
    <row r="225" spans="1:12" x14ac:dyDescent="0.2">
      <c r="A225" t="str">
        <f t="shared" si="9"/>
        <v>273382Driebanden</v>
      </c>
      <c r="B225">
        <v>273382</v>
      </c>
      <c r="C225" s="3" t="s">
        <v>1224</v>
      </c>
      <c r="D225" s="4">
        <v>0.29899999999999999</v>
      </c>
      <c r="E225" s="4">
        <f t="shared" si="10"/>
        <v>0.19700000000000001</v>
      </c>
      <c r="H225" t="str">
        <f t="shared" si="11"/>
        <v>138962Driebanden</v>
      </c>
      <c r="I225">
        <v>138962</v>
      </c>
      <c r="J225" t="s">
        <v>1224</v>
      </c>
      <c r="K225" s="4">
        <v>0.34799999999999998</v>
      </c>
      <c r="L225" s="4">
        <v>0.373</v>
      </c>
    </row>
    <row r="226" spans="1:12" x14ac:dyDescent="0.2">
      <c r="A226" t="str">
        <f t="shared" si="9"/>
        <v>273389Driebanden</v>
      </c>
      <c r="B226">
        <v>273389</v>
      </c>
      <c r="C226" s="3" t="s">
        <v>1224</v>
      </c>
      <c r="D226" s="4">
        <v>0.29899999999999999</v>
      </c>
      <c r="E226" s="4">
        <f t="shared" si="10"/>
        <v>0.192</v>
      </c>
      <c r="H226" t="str">
        <f t="shared" si="11"/>
        <v>105299Driebanden</v>
      </c>
      <c r="I226">
        <v>105299</v>
      </c>
      <c r="J226" t="s">
        <v>1224</v>
      </c>
      <c r="K226" s="4">
        <v>0.39100000000000001</v>
      </c>
      <c r="L226" s="4">
        <v>0.373</v>
      </c>
    </row>
    <row r="227" spans="1:12" x14ac:dyDescent="0.2">
      <c r="A227" t="str">
        <f t="shared" si="9"/>
        <v>273383Driebanden</v>
      </c>
      <c r="B227">
        <v>273383</v>
      </c>
      <c r="C227" s="3" t="s">
        <v>1224</v>
      </c>
      <c r="D227" s="4">
        <v>0.29899999999999999</v>
      </c>
      <c r="E227" s="4">
        <f t="shared" si="10"/>
        <v>0</v>
      </c>
      <c r="H227" t="str">
        <f t="shared" si="11"/>
        <v>105961Driebanden</v>
      </c>
      <c r="I227">
        <v>105961</v>
      </c>
      <c r="J227" t="s">
        <v>1224</v>
      </c>
      <c r="K227" s="4">
        <v>0.46700000000000003</v>
      </c>
      <c r="L227" s="4">
        <v>0.36699999999999999</v>
      </c>
    </row>
    <row r="228" spans="1:12" x14ac:dyDescent="0.2">
      <c r="A228" t="str">
        <f t="shared" si="9"/>
        <v>159656Driebanden</v>
      </c>
      <c r="B228">
        <v>159656</v>
      </c>
      <c r="C228" s="3" t="s">
        <v>1224</v>
      </c>
      <c r="D228" s="4">
        <v>0.49299999999999999</v>
      </c>
      <c r="E228" s="4">
        <f t="shared" si="10"/>
        <v>0.31900000000000001</v>
      </c>
      <c r="H228" t="str">
        <f t="shared" si="11"/>
        <v>151993Driebanden</v>
      </c>
      <c r="I228">
        <v>151993</v>
      </c>
      <c r="J228" t="s">
        <v>1224</v>
      </c>
      <c r="K228" s="4">
        <v>0.38200000000000001</v>
      </c>
      <c r="L228" s="4">
        <v>0.36499999999999999</v>
      </c>
    </row>
    <row r="229" spans="1:12" x14ac:dyDescent="0.2">
      <c r="A229" t="str">
        <f t="shared" si="9"/>
        <v>215531Driebanden</v>
      </c>
      <c r="B229">
        <v>215531</v>
      </c>
      <c r="C229" s="3" t="s">
        <v>1224</v>
      </c>
      <c r="D229" s="4">
        <v>0.37</v>
      </c>
      <c r="E229" s="4">
        <f t="shared" si="10"/>
        <v>0.33500000000000002</v>
      </c>
      <c r="H229" t="str">
        <f t="shared" si="11"/>
        <v>208624Driebanden</v>
      </c>
      <c r="I229">
        <v>208624</v>
      </c>
      <c r="J229" t="s">
        <v>1224</v>
      </c>
      <c r="K229" s="4">
        <v>0.33</v>
      </c>
      <c r="L229" s="4">
        <v>0.36399999999999999</v>
      </c>
    </row>
    <row r="230" spans="1:12" x14ac:dyDescent="0.2">
      <c r="A230" t="str">
        <f t="shared" si="9"/>
        <v>106288Driebanden</v>
      </c>
      <c r="B230">
        <v>106288</v>
      </c>
      <c r="C230" s="3" t="s">
        <v>1224</v>
      </c>
      <c r="D230" s="4">
        <v>0.27900000000000003</v>
      </c>
      <c r="E230" s="4">
        <f t="shared" si="10"/>
        <v>0</v>
      </c>
      <c r="H230" t="str">
        <f t="shared" si="11"/>
        <v>263951Driebanden</v>
      </c>
      <c r="I230">
        <v>263951</v>
      </c>
      <c r="J230" t="s">
        <v>1224</v>
      </c>
      <c r="K230" s="4">
        <v>0.46600000000000003</v>
      </c>
      <c r="L230" s="4">
        <v>0.46600000000000003</v>
      </c>
    </row>
    <row r="231" spans="1:12" x14ac:dyDescent="0.2">
      <c r="A231" t="str">
        <f t="shared" si="9"/>
        <v>214525Driebanden</v>
      </c>
      <c r="B231">
        <v>214525</v>
      </c>
      <c r="C231" s="3" t="s">
        <v>1224</v>
      </c>
      <c r="D231" s="4">
        <v>0.26600000000000001</v>
      </c>
      <c r="E231" s="4">
        <f t="shared" si="10"/>
        <v>0.19700000000000001</v>
      </c>
      <c r="H231" t="str">
        <f t="shared" si="11"/>
        <v>181190Driebanden</v>
      </c>
      <c r="I231">
        <v>181190</v>
      </c>
      <c r="J231" t="s">
        <v>1224</v>
      </c>
      <c r="K231" s="4">
        <v>0.39300000000000002</v>
      </c>
      <c r="L231" s="4">
        <v>0.35599999999999998</v>
      </c>
    </row>
    <row r="232" spans="1:12" x14ac:dyDescent="0.2">
      <c r="A232" t="str">
        <f t="shared" si="9"/>
        <v>133375Driebanden</v>
      </c>
      <c r="B232">
        <v>133375</v>
      </c>
      <c r="C232" s="3" t="s">
        <v>1224</v>
      </c>
      <c r="D232" s="4">
        <v>0.65800000000000003</v>
      </c>
      <c r="E232" s="4">
        <f t="shared" si="10"/>
        <v>0.45900000000000002</v>
      </c>
      <c r="H232" t="str">
        <f t="shared" si="11"/>
        <v>225622Driebanden</v>
      </c>
      <c r="I232">
        <v>225622</v>
      </c>
      <c r="J232" t="s">
        <v>1224</v>
      </c>
      <c r="K232" s="4">
        <v>0.33400000000000002</v>
      </c>
      <c r="L232" s="4">
        <v>0.35499999999999998</v>
      </c>
    </row>
    <row r="233" spans="1:12" x14ac:dyDescent="0.2">
      <c r="A233" t="str">
        <f t="shared" si="9"/>
        <v>208624Driebanden</v>
      </c>
      <c r="B233">
        <v>208624</v>
      </c>
      <c r="C233" s="3" t="s">
        <v>1224</v>
      </c>
      <c r="D233" s="4">
        <v>0.33</v>
      </c>
      <c r="E233" s="4">
        <f t="shared" si="10"/>
        <v>0.36399999999999999</v>
      </c>
      <c r="H233" t="str">
        <f t="shared" si="11"/>
        <v>112897Driebanden</v>
      </c>
      <c r="I233">
        <v>112897</v>
      </c>
      <c r="J233" t="s">
        <v>1224</v>
      </c>
      <c r="K233" s="4">
        <v>0.42599999999999999</v>
      </c>
      <c r="L233" s="4">
        <v>0.35399999999999998</v>
      </c>
    </row>
    <row r="234" spans="1:12" x14ac:dyDescent="0.2">
      <c r="A234" t="str">
        <f t="shared" si="9"/>
        <v>223713Driebanden</v>
      </c>
      <c r="B234">
        <v>223713</v>
      </c>
      <c r="C234" s="3" t="s">
        <v>1224</v>
      </c>
      <c r="D234" s="4">
        <v>0.28399999999999997</v>
      </c>
      <c r="E234" s="4">
        <f t="shared" si="10"/>
        <v>0.26700000000000002</v>
      </c>
      <c r="H234" t="str">
        <f t="shared" si="11"/>
        <v>221645Driebanden</v>
      </c>
      <c r="I234">
        <v>221645</v>
      </c>
      <c r="J234" t="s">
        <v>1224</v>
      </c>
      <c r="K234" s="4">
        <v>0.40300000000000002</v>
      </c>
      <c r="L234" s="4">
        <v>0.34899999999999998</v>
      </c>
    </row>
    <row r="235" spans="1:12" x14ac:dyDescent="0.2">
      <c r="A235" t="str">
        <f t="shared" si="9"/>
        <v>145697Driebanden</v>
      </c>
      <c r="B235">
        <v>145697</v>
      </c>
      <c r="C235" s="3" t="s">
        <v>1224</v>
      </c>
      <c r="D235" s="4">
        <v>0.49399999999999999</v>
      </c>
      <c r="E235" s="4">
        <f t="shared" si="10"/>
        <v>0.52100000000000002</v>
      </c>
      <c r="H235" t="str">
        <f t="shared" si="11"/>
        <v>214828Driebanden</v>
      </c>
      <c r="I235">
        <v>214828</v>
      </c>
      <c r="J235" t="s">
        <v>1224</v>
      </c>
      <c r="K235" s="4">
        <v>0.315</v>
      </c>
      <c r="L235" s="4">
        <v>0.34799999999999998</v>
      </c>
    </row>
    <row r="236" spans="1:12" x14ac:dyDescent="0.2">
      <c r="A236" t="str">
        <f t="shared" si="9"/>
        <v>183543Driebanden</v>
      </c>
      <c r="B236">
        <v>183543</v>
      </c>
      <c r="C236" s="3" t="s">
        <v>1224</v>
      </c>
      <c r="D236" s="4">
        <v>0.433</v>
      </c>
      <c r="E236" s="4">
        <f t="shared" si="10"/>
        <v>0.48399999999999999</v>
      </c>
      <c r="H236" t="str">
        <f t="shared" si="11"/>
        <v>215439Driebanden</v>
      </c>
      <c r="I236">
        <v>215439</v>
      </c>
      <c r="J236" t="s">
        <v>1224</v>
      </c>
      <c r="K236" s="4">
        <v>0.35099999999999998</v>
      </c>
      <c r="L236" s="4">
        <v>0.34699999999999998</v>
      </c>
    </row>
    <row r="237" spans="1:12" x14ac:dyDescent="0.2">
      <c r="A237" t="str">
        <f t="shared" si="9"/>
        <v>177631Driebanden</v>
      </c>
      <c r="B237">
        <v>177631</v>
      </c>
      <c r="C237" s="3" t="s">
        <v>1224</v>
      </c>
      <c r="D237" s="4">
        <v>0.41599999999999998</v>
      </c>
      <c r="E237" s="4">
        <f t="shared" si="10"/>
        <v>0.55600000000000005</v>
      </c>
      <c r="H237" t="str">
        <f t="shared" si="11"/>
        <v>165960Driebanden</v>
      </c>
      <c r="I237">
        <v>165960</v>
      </c>
      <c r="J237" t="s">
        <v>1224</v>
      </c>
      <c r="K237" s="4">
        <v>0.38100000000000001</v>
      </c>
      <c r="L237" s="4">
        <v>0.34699999999999998</v>
      </c>
    </row>
    <row r="238" spans="1:12" x14ac:dyDescent="0.2">
      <c r="A238" t="str">
        <f t="shared" si="9"/>
        <v>151993Driebanden</v>
      </c>
      <c r="B238">
        <v>151993</v>
      </c>
      <c r="C238" s="3" t="s">
        <v>1224</v>
      </c>
      <c r="D238" s="4">
        <v>0.38200000000000001</v>
      </c>
      <c r="E238" s="4">
        <f t="shared" si="10"/>
        <v>0.36499999999999999</v>
      </c>
      <c r="H238" t="str">
        <f t="shared" si="11"/>
        <v>165869Driebanden</v>
      </c>
      <c r="I238">
        <v>165869</v>
      </c>
      <c r="J238" t="s">
        <v>1224</v>
      </c>
      <c r="K238" s="4">
        <v>0.35099999999999998</v>
      </c>
      <c r="L238" s="4">
        <v>0.34599999999999997</v>
      </c>
    </row>
    <row r="239" spans="1:12" x14ac:dyDescent="0.2">
      <c r="A239" t="str">
        <f t="shared" si="9"/>
        <v>105322Driebanden</v>
      </c>
      <c r="B239">
        <v>105322</v>
      </c>
      <c r="C239" s="3" t="s">
        <v>1224</v>
      </c>
      <c r="D239" s="4">
        <v>0.32400000000000001</v>
      </c>
      <c r="E239" s="4">
        <f t="shared" si="10"/>
        <v>0.312</v>
      </c>
      <c r="H239" t="str">
        <f t="shared" si="11"/>
        <v>211934Driebanden</v>
      </c>
      <c r="I239">
        <v>211934</v>
      </c>
      <c r="J239" t="s">
        <v>1224</v>
      </c>
      <c r="K239" s="4">
        <v>0.32500000000000001</v>
      </c>
      <c r="L239" s="4">
        <v>0.34599999999999997</v>
      </c>
    </row>
    <row r="240" spans="1:12" x14ac:dyDescent="0.2">
      <c r="A240" t="str">
        <f t="shared" si="9"/>
        <v>181997Driebanden</v>
      </c>
      <c r="B240">
        <v>181997</v>
      </c>
      <c r="C240" s="3" t="s">
        <v>1224</v>
      </c>
      <c r="D240" s="4">
        <v>0.40899999999999997</v>
      </c>
      <c r="E240" s="4">
        <f t="shared" si="10"/>
        <v>0.38600000000000001</v>
      </c>
      <c r="H240" t="str">
        <f t="shared" si="11"/>
        <v>138298Driebanden</v>
      </c>
      <c r="I240">
        <v>138298</v>
      </c>
      <c r="J240" t="s">
        <v>1224</v>
      </c>
      <c r="K240" s="4">
        <v>0.374</v>
      </c>
      <c r="L240" s="4">
        <v>0.34499999999999997</v>
      </c>
    </row>
    <row r="241" spans="1:12" x14ac:dyDescent="0.2">
      <c r="A241" t="str">
        <f t="shared" si="9"/>
        <v>222948Driebanden</v>
      </c>
      <c r="B241">
        <v>222948</v>
      </c>
      <c r="C241" s="3" t="s">
        <v>1224</v>
      </c>
      <c r="D241" s="4">
        <v>0.312</v>
      </c>
      <c r="E241" s="4">
        <f t="shared" si="10"/>
        <v>0.33900000000000002</v>
      </c>
      <c r="H241" t="str">
        <f t="shared" si="11"/>
        <v>183531Driebanden</v>
      </c>
      <c r="I241">
        <v>183531</v>
      </c>
      <c r="J241" t="s">
        <v>1224</v>
      </c>
      <c r="K241" s="4">
        <v>0.34200000000000003</v>
      </c>
      <c r="L241" s="4">
        <v>0.34399999999999997</v>
      </c>
    </row>
    <row r="242" spans="1:12" x14ac:dyDescent="0.2">
      <c r="A242" t="str">
        <f t="shared" si="9"/>
        <v>270849Driebanden</v>
      </c>
      <c r="B242">
        <v>270849</v>
      </c>
      <c r="C242" s="3" t="s">
        <v>1224</v>
      </c>
      <c r="D242" s="4">
        <v>0.2</v>
      </c>
      <c r="E242" s="4">
        <f t="shared" si="10"/>
        <v>0</v>
      </c>
      <c r="H242" t="str">
        <f t="shared" si="11"/>
        <v>271445Driebanden</v>
      </c>
      <c r="I242">
        <v>271445</v>
      </c>
      <c r="J242" t="s">
        <v>1224</v>
      </c>
      <c r="K242" s="4">
        <v>0.36699999999999999</v>
      </c>
      <c r="L242" s="4">
        <v>0.34</v>
      </c>
    </row>
    <row r="243" spans="1:12" x14ac:dyDescent="0.2">
      <c r="A243" t="str">
        <f t="shared" si="9"/>
        <v>181499Driebanden</v>
      </c>
      <c r="B243">
        <v>181499</v>
      </c>
      <c r="C243" s="3" t="s">
        <v>1224</v>
      </c>
      <c r="D243" s="4">
        <v>0.55100000000000005</v>
      </c>
      <c r="E243" s="4">
        <f t="shared" si="10"/>
        <v>0.48099999999999998</v>
      </c>
      <c r="H243" t="str">
        <f t="shared" si="11"/>
        <v>147019Driebanden</v>
      </c>
      <c r="I243">
        <v>147019</v>
      </c>
      <c r="J243" t="s">
        <v>1224</v>
      </c>
      <c r="K243" s="4">
        <v>0.38600000000000001</v>
      </c>
      <c r="L243" s="4">
        <v>0.34</v>
      </c>
    </row>
    <row r="244" spans="1:12" x14ac:dyDescent="0.2">
      <c r="A244" t="str">
        <f t="shared" si="9"/>
        <v>234762Driebanden</v>
      </c>
      <c r="B244">
        <v>234762</v>
      </c>
      <c r="C244" s="3" t="s">
        <v>1224</v>
      </c>
      <c r="D244" s="4">
        <v>0.39600000000000002</v>
      </c>
      <c r="E244" s="4">
        <f t="shared" si="10"/>
        <v>0.41299999999999998</v>
      </c>
      <c r="H244" t="str">
        <f t="shared" si="11"/>
        <v>222948Driebanden</v>
      </c>
      <c r="I244">
        <v>222948</v>
      </c>
      <c r="J244" t="s">
        <v>1224</v>
      </c>
      <c r="K244" s="4">
        <v>0.27900000000000003</v>
      </c>
      <c r="L244" s="4">
        <v>0.33900000000000002</v>
      </c>
    </row>
    <row r="245" spans="1:12" x14ac:dyDescent="0.2">
      <c r="A245" t="str">
        <f t="shared" si="9"/>
        <v>165932Driebanden</v>
      </c>
      <c r="B245">
        <v>165932</v>
      </c>
      <c r="C245" s="3" t="s">
        <v>1224</v>
      </c>
      <c r="D245" s="4">
        <v>0.36699999999999999</v>
      </c>
      <c r="E245" s="4">
        <f t="shared" si="10"/>
        <v>0.27300000000000002</v>
      </c>
      <c r="H245" t="str">
        <f t="shared" si="11"/>
        <v>177628Driebanden</v>
      </c>
      <c r="I245">
        <v>177628</v>
      </c>
      <c r="J245" t="s">
        <v>1224</v>
      </c>
      <c r="K245" s="4">
        <v>0.34</v>
      </c>
      <c r="L245" s="4">
        <v>0.33800000000000002</v>
      </c>
    </row>
    <row r="246" spans="1:12" x14ac:dyDescent="0.2">
      <c r="A246" t="str">
        <f t="shared" si="9"/>
        <v>141595Driebanden</v>
      </c>
      <c r="B246">
        <v>141595</v>
      </c>
      <c r="C246" s="3" t="s">
        <v>1224</v>
      </c>
      <c r="D246" s="4">
        <v>0.312</v>
      </c>
      <c r="E246" s="4">
        <f t="shared" si="10"/>
        <v>0.25700000000000001</v>
      </c>
      <c r="H246" t="str">
        <f t="shared" si="11"/>
        <v>223825Driebanden</v>
      </c>
      <c r="I246">
        <v>223825</v>
      </c>
      <c r="J246" t="s">
        <v>1224</v>
      </c>
      <c r="K246" s="4">
        <v>0.32400000000000001</v>
      </c>
      <c r="L246" s="4">
        <v>0.33600000000000002</v>
      </c>
    </row>
    <row r="247" spans="1:12" x14ac:dyDescent="0.2">
      <c r="A247" t="str">
        <f t="shared" si="9"/>
        <v>217596Driebanden</v>
      </c>
      <c r="B247">
        <v>217596</v>
      </c>
      <c r="C247" s="3" t="s">
        <v>1224</v>
      </c>
      <c r="D247" s="4">
        <v>0.30299999999999999</v>
      </c>
      <c r="E247" s="4">
        <f t="shared" si="10"/>
        <v>0</v>
      </c>
      <c r="H247" t="str">
        <f t="shared" si="11"/>
        <v>215531Driebanden</v>
      </c>
      <c r="I247">
        <v>215531</v>
      </c>
      <c r="J247" t="s">
        <v>1224</v>
      </c>
      <c r="K247" s="4">
        <v>0.37</v>
      </c>
      <c r="L247" s="4">
        <v>0.33500000000000002</v>
      </c>
    </row>
    <row r="248" spans="1:12" x14ac:dyDescent="0.2">
      <c r="A248" t="str">
        <f t="shared" si="9"/>
        <v>217591Driebanden</v>
      </c>
      <c r="B248">
        <v>217591</v>
      </c>
      <c r="C248" s="3" t="s">
        <v>1224</v>
      </c>
      <c r="D248" s="4">
        <v>0.25800000000000001</v>
      </c>
      <c r="E248" s="4">
        <f t="shared" si="10"/>
        <v>0</v>
      </c>
      <c r="H248" t="str">
        <f t="shared" si="11"/>
        <v>165938Driebanden</v>
      </c>
      <c r="I248">
        <v>165938</v>
      </c>
      <c r="J248" t="s">
        <v>1224</v>
      </c>
      <c r="K248" s="4">
        <v>0.34499999999999997</v>
      </c>
      <c r="L248" s="4">
        <v>0.33400000000000002</v>
      </c>
    </row>
    <row r="249" spans="1:12" x14ac:dyDescent="0.2">
      <c r="A249" t="str">
        <f t="shared" si="9"/>
        <v>217595Driebanden</v>
      </c>
      <c r="B249">
        <v>217595</v>
      </c>
      <c r="C249" s="3" t="s">
        <v>1224</v>
      </c>
      <c r="D249" s="4">
        <v>0.2</v>
      </c>
      <c r="E249" s="4">
        <f t="shared" si="10"/>
        <v>0</v>
      </c>
      <c r="H249" t="str">
        <f t="shared" si="11"/>
        <v>221647Driebanden</v>
      </c>
      <c r="I249">
        <v>221647</v>
      </c>
      <c r="J249" t="s">
        <v>1224</v>
      </c>
      <c r="K249" s="4">
        <v>0.44700000000000001</v>
      </c>
      <c r="L249" s="4">
        <v>0.33400000000000002</v>
      </c>
    </row>
    <row r="250" spans="1:12" x14ac:dyDescent="0.2">
      <c r="A250" t="str">
        <f t="shared" si="9"/>
        <v>153493Driebanden</v>
      </c>
      <c r="B250">
        <v>153493</v>
      </c>
      <c r="C250" s="3" t="s">
        <v>1224</v>
      </c>
      <c r="D250" s="4">
        <v>0.41899999999999998</v>
      </c>
      <c r="E250" s="4">
        <f t="shared" si="10"/>
        <v>0.42799999999999999</v>
      </c>
      <c r="H250" t="str">
        <f t="shared" si="11"/>
        <v>229529Driebanden</v>
      </c>
      <c r="I250">
        <v>229529</v>
      </c>
      <c r="J250" t="s">
        <v>1224</v>
      </c>
      <c r="K250" s="4">
        <v>0.33200000000000002</v>
      </c>
      <c r="L250" s="4">
        <v>0.33400000000000002</v>
      </c>
    </row>
    <row r="251" spans="1:12" x14ac:dyDescent="0.2">
      <c r="A251" t="str">
        <f t="shared" si="9"/>
        <v>183386Driebanden</v>
      </c>
      <c r="B251">
        <v>183386</v>
      </c>
      <c r="C251" s="3" t="s">
        <v>1224</v>
      </c>
      <c r="D251" s="4">
        <v>0.32900000000000001</v>
      </c>
      <c r="E251" s="4">
        <f t="shared" si="10"/>
        <v>0.20200000000000001</v>
      </c>
      <c r="H251" t="str">
        <f t="shared" si="11"/>
        <v>150765Driebanden</v>
      </c>
      <c r="I251">
        <v>150765</v>
      </c>
      <c r="J251" t="s">
        <v>1224</v>
      </c>
      <c r="K251" s="4">
        <v>0.27600000000000002</v>
      </c>
      <c r="L251" s="4">
        <v>0.27600000000000002</v>
      </c>
    </row>
    <row r="252" spans="1:12" x14ac:dyDescent="0.2">
      <c r="A252" t="str">
        <f t="shared" si="9"/>
        <v>177628Driebanden</v>
      </c>
      <c r="B252">
        <v>177628</v>
      </c>
      <c r="C252" s="3" t="s">
        <v>1224</v>
      </c>
      <c r="D252" s="4">
        <v>0.34</v>
      </c>
      <c r="E252" s="4">
        <f t="shared" si="10"/>
        <v>0.33800000000000002</v>
      </c>
      <c r="H252" t="str">
        <f t="shared" si="11"/>
        <v>159622Driebanden</v>
      </c>
      <c r="I252">
        <v>159622</v>
      </c>
      <c r="J252" t="s">
        <v>1224</v>
      </c>
      <c r="K252" s="4">
        <v>0.30499999999999999</v>
      </c>
      <c r="L252" s="4">
        <v>0.32200000000000001</v>
      </c>
    </row>
    <row r="253" spans="1:12" x14ac:dyDescent="0.2">
      <c r="A253" t="str">
        <f t="shared" si="9"/>
        <v>210008Driebanden</v>
      </c>
      <c r="B253">
        <v>210008</v>
      </c>
      <c r="C253" s="3" t="s">
        <v>1224</v>
      </c>
      <c r="D253" s="4">
        <v>0.31</v>
      </c>
      <c r="E253" s="4">
        <f t="shared" si="10"/>
        <v>0.28799999999999998</v>
      </c>
      <c r="H253" t="str">
        <f t="shared" si="11"/>
        <v>159656Driebanden</v>
      </c>
      <c r="I253">
        <v>159656</v>
      </c>
      <c r="J253" t="s">
        <v>1224</v>
      </c>
      <c r="K253" s="4">
        <v>0.49299999999999999</v>
      </c>
      <c r="L253" s="4">
        <v>0.31900000000000001</v>
      </c>
    </row>
    <row r="254" spans="1:12" x14ac:dyDescent="0.2">
      <c r="A254" t="str">
        <f t="shared" si="9"/>
        <v>145897Driebanden</v>
      </c>
      <c r="B254">
        <v>145897</v>
      </c>
      <c r="C254" s="3" t="s">
        <v>1224</v>
      </c>
      <c r="D254" s="4">
        <v>0.245</v>
      </c>
      <c r="E254" s="4">
        <f t="shared" si="10"/>
        <v>0.222</v>
      </c>
      <c r="H254" t="str">
        <f t="shared" si="11"/>
        <v>229495Driebanden</v>
      </c>
      <c r="I254">
        <v>229495</v>
      </c>
      <c r="J254" t="s">
        <v>1224</v>
      </c>
      <c r="K254" s="4">
        <v>0.28599999999999998</v>
      </c>
      <c r="L254" s="4">
        <v>0.313</v>
      </c>
    </row>
    <row r="255" spans="1:12" x14ac:dyDescent="0.2">
      <c r="A255" t="str">
        <f t="shared" si="9"/>
        <v>183387Driebanden</v>
      </c>
      <c r="B255">
        <v>183387</v>
      </c>
      <c r="C255" s="3" t="s">
        <v>1224</v>
      </c>
      <c r="D255" s="4">
        <v>0.318</v>
      </c>
      <c r="E255" s="4">
        <f t="shared" si="10"/>
        <v>0.28699999999999998</v>
      </c>
      <c r="H255" t="str">
        <f t="shared" si="11"/>
        <v>105322Driebanden</v>
      </c>
      <c r="I255">
        <v>105322</v>
      </c>
      <c r="J255" t="s">
        <v>1224</v>
      </c>
      <c r="K255" s="4">
        <v>0.32400000000000001</v>
      </c>
      <c r="L255" s="4">
        <v>0.312</v>
      </c>
    </row>
    <row r="256" spans="1:12" x14ac:dyDescent="0.2">
      <c r="A256" t="str">
        <f t="shared" si="9"/>
        <v>264041Driebanden</v>
      </c>
      <c r="B256">
        <v>264041</v>
      </c>
      <c r="C256" s="3" t="s">
        <v>1224</v>
      </c>
      <c r="D256" s="4">
        <v>0.33700000000000002</v>
      </c>
      <c r="E256" s="4">
        <f t="shared" si="10"/>
        <v>0</v>
      </c>
      <c r="H256" t="str">
        <f t="shared" si="11"/>
        <v>221648Driebanden</v>
      </c>
      <c r="I256">
        <v>221648</v>
      </c>
      <c r="J256" t="s">
        <v>1224</v>
      </c>
      <c r="K256" s="4">
        <v>0.34699999999999998</v>
      </c>
      <c r="L256" s="4">
        <v>0.30099999999999999</v>
      </c>
    </row>
    <row r="257" spans="1:12" x14ac:dyDescent="0.2">
      <c r="A257" t="str">
        <f t="shared" si="9"/>
        <v>219938Driebanden</v>
      </c>
      <c r="B257">
        <v>219938</v>
      </c>
      <c r="C257" s="3" t="s">
        <v>1224</v>
      </c>
      <c r="D257" s="4">
        <v>0.23400000000000001</v>
      </c>
      <c r="E257" s="4">
        <f t="shared" si="10"/>
        <v>0.20399999999999999</v>
      </c>
      <c r="H257" t="str">
        <f t="shared" si="11"/>
        <v>210008Driebanden</v>
      </c>
      <c r="I257">
        <v>210008</v>
      </c>
      <c r="J257" t="s">
        <v>1224</v>
      </c>
      <c r="K257" s="4">
        <v>0.31</v>
      </c>
      <c r="L257" s="4">
        <v>0.28799999999999998</v>
      </c>
    </row>
    <row r="258" spans="1:12" x14ac:dyDescent="0.2">
      <c r="A258" t="str">
        <f t="shared" si="9"/>
        <v>277603Driebanden</v>
      </c>
      <c r="B258">
        <v>277603</v>
      </c>
      <c r="C258" s="3" t="s">
        <v>1224</v>
      </c>
      <c r="D258" s="4">
        <v>0.6</v>
      </c>
      <c r="E258" s="4">
        <f t="shared" si="10"/>
        <v>0.53200000000000003</v>
      </c>
      <c r="H258" t="str">
        <f t="shared" si="11"/>
        <v>183387Driebanden</v>
      </c>
      <c r="I258">
        <v>183387</v>
      </c>
      <c r="J258" t="s">
        <v>1224</v>
      </c>
      <c r="K258" s="4">
        <v>0.318</v>
      </c>
      <c r="L258" s="4">
        <v>0.28699999999999998</v>
      </c>
    </row>
    <row r="259" spans="1:12" x14ac:dyDescent="0.2">
      <c r="A259" t="str">
        <f t="shared" ref="A259:A322" si="12">IF(B259&lt;&gt;"",B259&amp;C259,"")</f>
        <v>225621Driebanden</v>
      </c>
      <c r="B259">
        <v>225621</v>
      </c>
      <c r="C259" s="3" t="s">
        <v>1224</v>
      </c>
      <c r="D259" s="4">
        <v>0.55600000000000005</v>
      </c>
      <c r="E259" s="4">
        <f t="shared" ref="E259:E322" si="13">IF(A259&lt;&gt;"",IF(ISNA(VLOOKUP(A259,H:L,5,0)),0,VLOOKUP(A259,H:L,5,0)),"")</f>
        <v>0.52900000000000003</v>
      </c>
      <c r="H259" t="str">
        <f t="shared" ref="H259:H322" si="14">IF(I259&lt;&gt;"",I259&amp;J259,"")</f>
        <v>224015Driebanden</v>
      </c>
      <c r="I259">
        <v>224015</v>
      </c>
      <c r="J259" t="s">
        <v>1224</v>
      </c>
      <c r="K259" s="4">
        <v>0.36699999999999999</v>
      </c>
      <c r="L259" s="4">
        <v>0.27500000000000002</v>
      </c>
    </row>
    <row r="260" spans="1:12" x14ac:dyDescent="0.2">
      <c r="A260" t="str">
        <f t="shared" si="12"/>
        <v>112897Driebanden</v>
      </c>
      <c r="B260">
        <v>112897</v>
      </c>
      <c r="C260" s="3" t="s">
        <v>1224</v>
      </c>
      <c r="D260" s="4">
        <v>0.42599999999999999</v>
      </c>
      <c r="E260" s="4">
        <f t="shared" si="13"/>
        <v>0.35399999999999998</v>
      </c>
      <c r="H260" t="str">
        <f t="shared" si="14"/>
        <v>165932Driebanden</v>
      </c>
      <c r="I260">
        <v>165932</v>
      </c>
      <c r="J260" t="s">
        <v>1224</v>
      </c>
      <c r="K260" s="4">
        <v>0.36699999999999999</v>
      </c>
      <c r="L260" s="4">
        <v>0.27300000000000002</v>
      </c>
    </row>
    <row r="261" spans="1:12" x14ac:dyDescent="0.2">
      <c r="A261" t="str">
        <f t="shared" si="12"/>
        <v>225622Driebanden</v>
      </c>
      <c r="B261">
        <v>225622</v>
      </c>
      <c r="C261" s="3" t="s">
        <v>1224</v>
      </c>
      <c r="D261" s="4">
        <v>0.33400000000000002</v>
      </c>
      <c r="E261" s="4">
        <f t="shared" si="13"/>
        <v>0.35499999999999998</v>
      </c>
      <c r="H261" t="str">
        <f t="shared" si="14"/>
        <v>223713Driebanden</v>
      </c>
      <c r="I261">
        <v>223713</v>
      </c>
      <c r="J261" t="s">
        <v>1224</v>
      </c>
      <c r="K261" s="4">
        <v>0.28399999999999997</v>
      </c>
      <c r="L261" s="4">
        <v>0.26700000000000002</v>
      </c>
    </row>
    <row r="262" spans="1:12" x14ac:dyDescent="0.2">
      <c r="A262" t="str">
        <f t="shared" si="12"/>
        <v>268012Driebanden</v>
      </c>
      <c r="B262">
        <v>268012</v>
      </c>
      <c r="C262" s="3" t="s">
        <v>1224</v>
      </c>
      <c r="D262" s="4">
        <v>0.53100000000000003</v>
      </c>
      <c r="E262" s="4">
        <f t="shared" si="13"/>
        <v>0.45200000000000001</v>
      </c>
      <c r="H262" t="str">
        <f t="shared" si="14"/>
        <v>246422Driebanden</v>
      </c>
      <c r="I262">
        <v>246422</v>
      </c>
      <c r="J262" t="s">
        <v>1224</v>
      </c>
      <c r="K262" s="4">
        <v>0.34799999999999998</v>
      </c>
      <c r="L262" s="4">
        <v>0.26600000000000001</v>
      </c>
    </row>
    <row r="263" spans="1:12" x14ac:dyDescent="0.2">
      <c r="A263" t="str">
        <f t="shared" si="12"/>
        <v>203341Driebanden</v>
      </c>
      <c r="B263">
        <v>203341</v>
      </c>
      <c r="C263" s="3" t="s">
        <v>1224</v>
      </c>
      <c r="D263" s="4">
        <v>0.61099999999999999</v>
      </c>
      <c r="E263" s="4">
        <f t="shared" si="13"/>
        <v>0</v>
      </c>
      <c r="H263" t="str">
        <f t="shared" si="14"/>
        <v>141595Driebanden</v>
      </c>
      <c r="I263">
        <v>141595</v>
      </c>
      <c r="J263" t="s">
        <v>1224</v>
      </c>
      <c r="K263" s="4">
        <v>0.312</v>
      </c>
      <c r="L263" s="4">
        <v>0.25700000000000001</v>
      </c>
    </row>
    <row r="264" spans="1:12" x14ac:dyDescent="0.2">
      <c r="A264" t="str">
        <f t="shared" si="12"/>
        <v>211934Driebanden</v>
      </c>
      <c r="B264">
        <v>211934</v>
      </c>
      <c r="C264" s="3" t="s">
        <v>1224</v>
      </c>
      <c r="D264" s="4">
        <v>0.32500000000000001</v>
      </c>
      <c r="E264" s="4">
        <f t="shared" si="13"/>
        <v>0.34599999999999997</v>
      </c>
      <c r="H264" t="str">
        <f t="shared" si="14"/>
        <v>223800Driebanden</v>
      </c>
      <c r="I264">
        <v>223800</v>
      </c>
      <c r="J264" t="s">
        <v>1224</v>
      </c>
      <c r="K264" s="4">
        <v>0.28399999999999997</v>
      </c>
      <c r="L264" s="4">
        <v>0.25600000000000001</v>
      </c>
    </row>
    <row r="265" spans="1:12" x14ac:dyDescent="0.2">
      <c r="A265" t="str">
        <f t="shared" si="12"/>
        <v>211935Driebanden</v>
      </c>
      <c r="B265">
        <v>211935</v>
      </c>
      <c r="C265" s="3" t="s">
        <v>1224</v>
      </c>
      <c r="D265" s="4">
        <v>0.23200000000000001</v>
      </c>
      <c r="E265" s="4">
        <f t="shared" si="13"/>
        <v>0.224</v>
      </c>
      <c r="H265" t="str">
        <f t="shared" si="14"/>
        <v>265924Driebanden</v>
      </c>
      <c r="I265">
        <v>265924</v>
      </c>
      <c r="J265" t="s">
        <v>1224</v>
      </c>
      <c r="K265" s="4">
        <v>0.25600000000000001</v>
      </c>
      <c r="L265" s="4">
        <v>0.24399999999999999</v>
      </c>
    </row>
    <row r="266" spans="1:12" x14ac:dyDescent="0.2">
      <c r="A266" t="str">
        <f t="shared" si="12"/>
        <v>104908Driebanden</v>
      </c>
      <c r="B266">
        <v>104908</v>
      </c>
      <c r="C266" s="3" t="s">
        <v>1224</v>
      </c>
      <c r="D266" s="4">
        <v>0.56000000000000005</v>
      </c>
      <c r="E266" s="4">
        <f t="shared" si="13"/>
        <v>0.501</v>
      </c>
      <c r="H266" t="str">
        <f t="shared" si="14"/>
        <v>139371Driebanden</v>
      </c>
      <c r="I266">
        <v>139371</v>
      </c>
      <c r="J266" t="s">
        <v>1224</v>
      </c>
      <c r="K266" s="4">
        <v>0.30499999999999999</v>
      </c>
      <c r="L266" s="4">
        <v>0.23799999999999999</v>
      </c>
    </row>
    <row r="267" spans="1:12" x14ac:dyDescent="0.2">
      <c r="A267" t="str">
        <f t="shared" si="12"/>
        <v>223800Driebanden</v>
      </c>
      <c r="B267">
        <v>223800</v>
      </c>
      <c r="C267" s="3" t="s">
        <v>1224</v>
      </c>
      <c r="D267" s="4">
        <v>0.28399999999999997</v>
      </c>
      <c r="E267" s="4">
        <f t="shared" si="13"/>
        <v>0.25600000000000001</v>
      </c>
      <c r="H267" t="str">
        <f t="shared" si="14"/>
        <v>261501Driebanden</v>
      </c>
      <c r="I267">
        <v>261501</v>
      </c>
      <c r="J267" t="s">
        <v>1224</v>
      </c>
      <c r="K267" s="4">
        <v>0.26700000000000002</v>
      </c>
      <c r="L267" s="4">
        <v>0.26700000000000002</v>
      </c>
    </row>
    <row r="268" spans="1:12" x14ac:dyDescent="0.2">
      <c r="A268" t="str">
        <f t="shared" si="12"/>
        <v>265924Driebanden</v>
      </c>
      <c r="B268">
        <v>265924</v>
      </c>
      <c r="C268" s="3" t="s">
        <v>1224</v>
      </c>
      <c r="D268" s="4">
        <v>0.26900000000000002</v>
      </c>
      <c r="E268" s="4">
        <f t="shared" si="13"/>
        <v>0.24399999999999999</v>
      </c>
      <c r="H268" t="str">
        <f t="shared" si="14"/>
        <v>211935Driebanden</v>
      </c>
      <c r="I268">
        <v>211935</v>
      </c>
      <c r="J268" t="s">
        <v>1224</v>
      </c>
      <c r="K268" s="4">
        <v>0.23200000000000001</v>
      </c>
      <c r="L268" s="4">
        <v>0.224</v>
      </c>
    </row>
    <row r="269" spans="1:12" x14ac:dyDescent="0.2">
      <c r="A269" t="str">
        <f t="shared" si="12"/>
        <v>271853Driebanden</v>
      </c>
      <c r="B269">
        <v>271853</v>
      </c>
      <c r="C269" s="3" t="s">
        <v>1224</v>
      </c>
      <c r="D269" s="4">
        <v>0.17599999999999999</v>
      </c>
      <c r="E269" s="4">
        <f t="shared" si="13"/>
        <v>0</v>
      </c>
      <c r="H269" t="str">
        <f t="shared" si="14"/>
        <v>145897Driebanden</v>
      </c>
      <c r="I269">
        <v>145897</v>
      </c>
      <c r="J269" t="s">
        <v>1224</v>
      </c>
      <c r="K269" s="4">
        <v>0.245</v>
      </c>
      <c r="L269" s="4">
        <v>0.222</v>
      </c>
    </row>
    <row r="270" spans="1:12" x14ac:dyDescent="0.2">
      <c r="A270" t="str">
        <f t="shared" si="12"/>
        <v>218008Driebanden</v>
      </c>
      <c r="B270">
        <v>218008</v>
      </c>
      <c r="C270" s="3" t="s">
        <v>1224</v>
      </c>
      <c r="D270" s="4">
        <v>0.52400000000000002</v>
      </c>
      <c r="E270" s="4">
        <f t="shared" si="13"/>
        <v>0</v>
      </c>
      <c r="H270" t="str">
        <f t="shared" si="14"/>
        <v>106347Driebanden</v>
      </c>
      <c r="I270">
        <v>106347</v>
      </c>
      <c r="J270" t="s">
        <v>1224</v>
      </c>
      <c r="K270" s="4">
        <v>0.30599999999999999</v>
      </c>
      <c r="L270" s="4">
        <v>0.214</v>
      </c>
    </row>
    <row r="271" spans="1:12" x14ac:dyDescent="0.2">
      <c r="A271" t="str">
        <f t="shared" si="12"/>
        <v>149768Driebanden</v>
      </c>
      <c r="B271">
        <v>149768</v>
      </c>
      <c r="C271" s="3" t="s">
        <v>1224</v>
      </c>
      <c r="D271" s="4">
        <v>0.45400000000000001</v>
      </c>
      <c r="E271" s="4">
        <f t="shared" si="13"/>
        <v>0.45400000000000001</v>
      </c>
      <c r="H271" t="str">
        <f t="shared" si="14"/>
        <v>237232Driebanden</v>
      </c>
      <c r="I271">
        <v>237232</v>
      </c>
      <c r="J271" t="s">
        <v>1224</v>
      </c>
      <c r="K271" s="4">
        <v>0.43</v>
      </c>
      <c r="L271" s="4">
        <v>0</v>
      </c>
    </row>
    <row r="272" spans="1:12" x14ac:dyDescent="0.2">
      <c r="A272" t="str">
        <f t="shared" si="12"/>
        <v>264166Driebanden</v>
      </c>
      <c r="B272">
        <v>264166</v>
      </c>
      <c r="C272" s="3" t="s">
        <v>1224</v>
      </c>
      <c r="D272" s="4">
        <v>0.45200000000000001</v>
      </c>
      <c r="E272" s="4">
        <f t="shared" si="13"/>
        <v>0.42399999999999999</v>
      </c>
      <c r="H272" t="str">
        <f t="shared" si="14"/>
        <v>263708Driebanden</v>
      </c>
      <c r="I272">
        <v>263708</v>
      </c>
      <c r="J272" t="s">
        <v>1224</v>
      </c>
      <c r="K272" s="4">
        <v>0.25</v>
      </c>
      <c r="L272" s="4">
        <v>0.25</v>
      </c>
    </row>
    <row r="273" spans="1:12" x14ac:dyDescent="0.2">
      <c r="A273" t="str">
        <f t="shared" si="12"/>
        <v>272020Driebanden</v>
      </c>
      <c r="B273">
        <v>272020</v>
      </c>
      <c r="C273" s="3" t="s">
        <v>1224</v>
      </c>
      <c r="D273" s="4">
        <v>0.41399999999999998</v>
      </c>
      <c r="E273" s="4">
        <f t="shared" si="13"/>
        <v>0.48299999999999998</v>
      </c>
      <c r="H273" t="str">
        <f t="shared" si="14"/>
        <v>219938Driebanden</v>
      </c>
      <c r="I273">
        <v>219938</v>
      </c>
      <c r="J273" t="s">
        <v>1224</v>
      </c>
      <c r="K273" s="4">
        <v>0.23400000000000001</v>
      </c>
      <c r="L273" s="4">
        <v>0.20399999999999999</v>
      </c>
    </row>
    <row r="274" spans="1:12" x14ac:dyDescent="0.2">
      <c r="A274" t="str">
        <f t="shared" si="12"/>
        <v>157827Driebanden</v>
      </c>
      <c r="B274">
        <v>157827</v>
      </c>
      <c r="C274" s="3" t="s">
        <v>1224</v>
      </c>
      <c r="D274" s="4">
        <v>0.4</v>
      </c>
      <c r="E274" s="4">
        <f t="shared" si="13"/>
        <v>0.47499999999999998</v>
      </c>
      <c r="H274" t="str">
        <f t="shared" si="14"/>
        <v>183386Driebanden</v>
      </c>
      <c r="I274">
        <v>183386</v>
      </c>
      <c r="J274" t="s">
        <v>1224</v>
      </c>
      <c r="K274" s="4">
        <v>0.32900000000000001</v>
      </c>
      <c r="L274" s="4">
        <v>0.20200000000000001</v>
      </c>
    </row>
    <row r="275" spans="1:12" x14ac:dyDescent="0.2">
      <c r="A275" t="str">
        <f t="shared" si="12"/>
        <v>221856Driebanden</v>
      </c>
      <c r="B275">
        <v>221856</v>
      </c>
      <c r="C275" s="3" t="s">
        <v>1224</v>
      </c>
      <c r="D275" s="4">
        <v>0.36299999999999999</v>
      </c>
      <c r="E275" s="4">
        <f t="shared" si="13"/>
        <v>0.40500000000000003</v>
      </c>
      <c r="H275" t="str">
        <f t="shared" si="14"/>
        <v>214525Driebanden</v>
      </c>
      <c r="I275">
        <v>214525</v>
      </c>
      <c r="J275" t="s">
        <v>1224</v>
      </c>
      <c r="K275" s="4">
        <v>0.26600000000000001</v>
      </c>
      <c r="L275" s="4">
        <v>0.19700000000000001</v>
      </c>
    </row>
    <row r="276" spans="1:12" x14ac:dyDescent="0.2">
      <c r="A276" t="str">
        <f t="shared" si="12"/>
        <v>215439Driebanden</v>
      </c>
      <c r="B276">
        <v>215439</v>
      </c>
      <c r="C276" s="3" t="s">
        <v>1224</v>
      </c>
      <c r="D276" s="4">
        <v>0.35099999999999998</v>
      </c>
      <c r="E276" s="4">
        <f t="shared" si="13"/>
        <v>0.34699999999999998</v>
      </c>
      <c r="H276" t="str">
        <f t="shared" si="14"/>
        <v>273382Driebanden</v>
      </c>
      <c r="I276">
        <v>273382</v>
      </c>
      <c r="J276" t="s">
        <v>1224</v>
      </c>
      <c r="K276" s="4">
        <v>0.29899999999999999</v>
      </c>
      <c r="L276" s="4">
        <v>0.19700000000000001</v>
      </c>
    </row>
    <row r="277" spans="1:12" x14ac:dyDescent="0.2">
      <c r="A277" t="str">
        <f t="shared" si="12"/>
        <v>275501Driebanden</v>
      </c>
      <c r="B277">
        <v>275501</v>
      </c>
      <c r="C277" s="3" t="s">
        <v>1224</v>
      </c>
      <c r="D277" s="4">
        <v>0.5</v>
      </c>
      <c r="E277" s="4">
        <f t="shared" si="13"/>
        <v>0</v>
      </c>
      <c r="H277" t="str">
        <f t="shared" si="14"/>
        <v>107131Driebanden</v>
      </c>
      <c r="I277">
        <v>107131</v>
      </c>
      <c r="J277" t="s">
        <v>1224</v>
      </c>
      <c r="K277" s="4">
        <v>0.36</v>
      </c>
      <c r="L277" s="4">
        <v>0.36</v>
      </c>
    </row>
    <row r="278" spans="1:12" x14ac:dyDescent="0.2">
      <c r="A278" t="str">
        <f t="shared" si="12"/>
        <v>224015Driebanden</v>
      </c>
      <c r="B278">
        <v>224015</v>
      </c>
      <c r="C278" s="3" t="s">
        <v>1224</v>
      </c>
      <c r="D278" s="4">
        <v>0.36699999999999999</v>
      </c>
      <c r="E278" s="4">
        <f t="shared" si="13"/>
        <v>0.27500000000000002</v>
      </c>
      <c r="H278" t="str">
        <f t="shared" si="14"/>
        <v>271853Driebanden</v>
      </c>
      <c r="I278">
        <v>271853</v>
      </c>
      <c r="J278" t="s">
        <v>1224</v>
      </c>
      <c r="K278" s="4">
        <v>0.17599999999999999</v>
      </c>
      <c r="L278" s="4">
        <v>0</v>
      </c>
    </row>
    <row r="279" spans="1:12" x14ac:dyDescent="0.2">
      <c r="A279" t="str">
        <f t="shared" si="12"/>
        <v>165938Driebanden</v>
      </c>
      <c r="B279">
        <v>165938</v>
      </c>
      <c r="C279" s="3" t="s">
        <v>1224</v>
      </c>
      <c r="D279" s="4">
        <v>0.34499999999999997</v>
      </c>
      <c r="E279" s="4">
        <f t="shared" si="13"/>
        <v>0.33400000000000002</v>
      </c>
      <c r="H279" t="str">
        <f t="shared" si="14"/>
        <v>273389Driebanden</v>
      </c>
      <c r="I279">
        <v>273389</v>
      </c>
      <c r="J279" t="s">
        <v>1224</v>
      </c>
      <c r="K279" s="4">
        <v>0.29899999999999999</v>
      </c>
      <c r="L279" s="4">
        <v>0.192</v>
      </c>
    </row>
    <row r="280" spans="1:12" x14ac:dyDescent="0.2">
      <c r="A280" t="str">
        <f t="shared" si="12"/>
        <v>124951Driebanden</v>
      </c>
      <c r="B280">
        <v>124951</v>
      </c>
      <c r="C280" s="3" t="s">
        <v>1224</v>
      </c>
      <c r="D280" s="4">
        <v>0.76500000000000001</v>
      </c>
      <c r="E280" s="4">
        <f t="shared" si="13"/>
        <v>0.69099999999999995</v>
      </c>
      <c r="H280" t="str">
        <f t="shared" si="14"/>
        <v>BondsnrSpelsoort</v>
      </c>
      <c r="I280" t="s">
        <v>25</v>
      </c>
      <c r="J280" t="s">
        <v>30</v>
      </c>
      <c r="K280" s="4" t="s">
        <v>2056</v>
      </c>
      <c r="L280" s="4" t="s">
        <v>2057</v>
      </c>
    </row>
    <row r="281" spans="1:12" x14ac:dyDescent="0.2">
      <c r="A281" t="str">
        <f t="shared" si="12"/>
        <v>138962Driebanden</v>
      </c>
      <c r="B281">
        <v>138962</v>
      </c>
      <c r="C281" s="3" t="s">
        <v>1224</v>
      </c>
      <c r="D281" s="4">
        <v>0.34799999999999998</v>
      </c>
      <c r="E281" s="4">
        <f t="shared" si="13"/>
        <v>0.373</v>
      </c>
      <c r="H281" t="str">
        <f t="shared" si="14"/>
        <v>131030Libre</v>
      </c>
      <c r="I281">
        <v>131030</v>
      </c>
      <c r="J281" t="s">
        <v>1226</v>
      </c>
      <c r="K281" s="4">
        <v>9.2650000000000006</v>
      </c>
      <c r="L281" s="4">
        <v>9.1029999999999998</v>
      </c>
    </row>
    <row r="282" spans="1:12" x14ac:dyDescent="0.2">
      <c r="A282" t="str">
        <f t="shared" si="12"/>
        <v>183531Driebanden</v>
      </c>
      <c r="B282">
        <v>183531</v>
      </c>
      <c r="C282" s="3" t="s">
        <v>1224</v>
      </c>
      <c r="D282" s="4">
        <v>0.34200000000000003</v>
      </c>
      <c r="E282" s="4">
        <f t="shared" si="13"/>
        <v>0.34399999999999997</v>
      </c>
      <c r="H282" t="str">
        <f t="shared" si="14"/>
        <v>165903Libre</v>
      </c>
      <c r="I282">
        <v>165903</v>
      </c>
      <c r="J282" t="s">
        <v>1226</v>
      </c>
      <c r="K282" s="4">
        <v>6.875</v>
      </c>
      <c r="L282" s="4">
        <v>7.7569999999999997</v>
      </c>
    </row>
    <row r="283" spans="1:12" x14ac:dyDescent="0.2">
      <c r="A283" t="str">
        <f t="shared" si="12"/>
        <v>165903Driebanden</v>
      </c>
      <c r="B283">
        <v>165903</v>
      </c>
      <c r="C283" s="3" t="s">
        <v>1224</v>
      </c>
      <c r="D283" s="4">
        <v>0.48799999999999999</v>
      </c>
      <c r="E283" s="4">
        <f t="shared" si="13"/>
        <v>0.48799999999999999</v>
      </c>
      <c r="H283" t="str">
        <f t="shared" si="14"/>
        <v>121257Libre</v>
      </c>
      <c r="I283">
        <v>121257</v>
      </c>
      <c r="J283" t="s">
        <v>1226</v>
      </c>
      <c r="K283" s="4">
        <v>9.8290000000000006</v>
      </c>
      <c r="L283" s="4">
        <v>7.2640000000000002</v>
      </c>
    </row>
    <row r="284" spans="1:12" x14ac:dyDescent="0.2">
      <c r="A284" t="str">
        <f t="shared" si="12"/>
        <v>133449Driebanden</v>
      </c>
      <c r="B284">
        <v>133449</v>
      </c>
      <c r="C284" s="3" t="s">
        <v>1224</v>
      </c>
      <c r="D284" s="4">
        <v>0.29899999999999999</v>
      </c>
      <c r="E284" s="4">
        <f t="shared" si="13"/>
        <v>0</v>
      </c>
      <c r="H284" t="str">
        <f t="shared" si="14"/>
        <v>113753Libre</v>
      </c>
      <c r="I284">
        <v>113753</v>
      </c>
      <c r="J284" t="s">
        <v>1226</v>
      </c>
      <c r="K284" s="4">
        <v>7.5880000000000001</v>
      </c>
      <c r="L284" s="4">
        <v>7.149</v>
      </c>
    </row>
    <row r="285" spans="1:12" x14ac:dyDescent="0.2">
      <c r="A285" t="str">
        <f t="shared" si="12"/>
        <v>250185Driebanden</v>
      </c>
      <c r="B285">
        <v>250185</v>
      </c>
      <c r="C285" s="3" t="s">
        <v>1224</v>
      </c>
      <c r="D285" s="4">
        <v>0.52400000000000002</v>
      </c>
      <c r="E285" s="4">
        <f t="shared" si="13"/>
        <v>0.56000000000000005</v>
      </c>
      <c r="H285" t="str">
        <f t="shared" si="14"/>
        <v>106332Libre</v>
      </c>
      <c r="I285">
        <v>106332</v>
      </c>
      <c r="J285" t="s">
        <v>1226</v>
      </c>
      <c r="K285" s="4">
        <v>8.7379999999999995</v>
      </c>
      <c r="L285" s="4">
        <v>6.9509999999999996</v>
      </c>
    </row>
    <row r="286" spans="1:12" x14ac:dyDescent="0.2">
      <c r="A286" t="str">
        <f t="shared" si="12"/>
        <v>250201Driebanden</v>
      </c>
      <c r="B286">
        <v>250201</v>
      </c>
      <c r="C286" s="3" t="s">
        <v>1224</v>
      </c>
      <c r="D286" s="4">
        <v>0.443</v>
      </c>
      <c r="E286" s="4">
        <f t="shared" si="13"/>
        <v>0</v>
      </c>
      <c r="H286" t="str">
        <f t="shared" si="14"/>
        <v>110740Libre</v>
      </c>
      <c r="I286">
        <v>110740</v>
      </c>
      <c r="J286" t="s">
        <v>1226</v>
      </c>
      <c r="K286" s="4">
        <v>6.05</v>
      </c>
      <c r="L286" s="4">
        <v>6.9290000000000003</v>
      </c>
    </row>
    <row r="287" spans="1:12" x14ac:dyDescent="0.2">
      <c r="A287" t="str">
        <f t="shared" si="12"/>
        <v>135208Driebanden</v>
      </c>
      <c r="B287">
        <v>135208</v>
      </c>
      <c r="C287" s="3" t="s">
        <v>1224</v>
      </c>
      <c r="D287" s="4">
        <v>0.39800000000000002</v>
      </c>
      <c r="E287" s="4">
        <f t="shared" si="13"/>
        <v>0.376</v>
      </c>
      <c r="H287" t="str">
        <f t="shared" si="14"/>
        <v>106620Libre</v>
      </c>
      <c r="I287">
        <v>106620</v>
      </c>
      <c r="J287" t="s">
        <v>1226</v>
      </c>
      <c r="K287" s="4">
        <v>12.465</v>
      </c>
      <c r="L287" s="4">
        <v>12.465</v>
      </c>
    </row>
    <row r="288" spans="1:12" x14ac:dyDescent="0.2">
      <c r="A288" t="str">
        <f t="shared" si="12"/>
        <v>160094Driebanden</v>
      </c>
      <c r="B288">
        <v>160094</v>
      </c>
      <c r="C288" s="3" t="s">
        <v>1224</v>
      </c>
      <c r="D288" s="4">
        <v>0.38200000000000001</v>
      </c>
      <c r="E288" s="4">
        <f t="shared" si="13"/>
        <v>0.47399999999999998</v>
      </c>
      <c r="H288" t="str">
        <f t="shared" si="14"/>
        <v>207179Libre</v>
      </c>
      <c r="I288">
        <v>207179</v>
      </c>
      <c r="J288" t="s">
        <v>1226</v>
      </c>
      <c r="K288" s="4">
        <v>12.802</v>
      </c>
      <c r="L288" s="4">
        <v>12.802</v>
      </c>
    </row>
    <row r="289" spans="1:12" x14ac:dyDescent="0.2">
      <c r="A289" t="str">
        <f t="shared" si="12"/>
        <v>160715Driebanden</v>
      </c>
      <c r="B289">
        <v>160715</v>
      </c>
      <c r="C289" s="3" t="s">
        <v>1224</v>
      </c>
      <c r="D289" s="4">
        <v>0.36599999999999999</v>
      </c>
      <c r="E289" s="4">
        <f t="shared" si="13"/>
        <v>0</v>
      </c>
      <c r="H289" t="str">
        <f t="shared" si="14"/>
        <v>108257Libre</v>
      </c>
      <c r="I289">
        <v>108257</v>
      </c>
      <c r="J289" t="s">
        <v>1226</v>
      </c>
      <c r="K289" s="4">
        <v>8.6509999999999998</v>
      </c>
      <c r="L289" s="4">
        <v>6.4960000000000004</v>
      </c>
    </row>
    <row r="290" spans="1:12" x14ac:dyDescent="0.2">
      <c r="A290" t="str">
        <f t="shared" si="12"/>
        <v>228351Driebanden</v>
      </c>
      <c r="B290">
        <v>228351</v>
      </c>
      <c r="C290" s="3" t="s">
        <v>1224</v>
      </c>
      <c r="D290" s="4">
        <v>0.35</v>
      </c>
      <c r="E290" s="4">
        <f t="shared" si="13"/>
        <v>0</v>
      </c>
      <c r="H290" t="str">
        <f t="shared" si="14"/>
        <v>134815Libre</v>
      </c>
      <c r="I290">
        <v>134815</v>
      </c>
      <c r="J290" t="s">
        <v>1226</v>
      </c>
      <c r="K290" s="4">
        <v>6.5919999999999996</v>
      </c>
      <c r="L290" s="4">
        <v>6.5919999999999996</v>
      </c>
    </row>
    <row r="291" spans="1:12" x14ac:dyDescent="0.2">
      <c r="A291" t="str">
        <f t="shared" si="12"/>
        <v>229495Driebanden</v>
      </c>
      <c r="B291">
        <v>229495</v>
      </c>
      <c r="C291" s="3" t="s">
        <v>1224</v>
      </c>
      <c r="D291" s="4">
        <v>0.28599999999999998</v>
      </c>
      <c r="E291" s="4">
        <f t="shared" si="13"/>
        <v>0.313</v>
      </c>
      <c r="H291" t="str">
        <f t="shared" si="14"/>
        <v>130958Libre</v>
      </c>
      <c r="I291">
        <v>130958</v>
      </c>
      <c r="J291" t="s">
        <v>1226</v>
      </c>
      <c r="K291" s="4">
        <v>5.4530000000000003</v>
      </c>
      <c r="L291" s="4">
        <v>5.1520000000000001</v>
      </c>
    </row>
    <row r="292" spans="1:12" x14ac:dyDescent="0.2">
      <c r="A292" t="str">
        <f t="shared" si="12"/>
        <v>106303Driebanden</v>
      </c>
      <c r="B292">
        <v>106303</v>
      </c>
      <c r="C292" s="3" t="s">
        <v>1224</v>
      </c>
      <c r="D292" s="4">
        <v>0.41</v>
      </c>
      <c r="E292" s="4">
        <f t="shared" si="13"/>
        <v>0.41</v>
      </c>
      <c r="H292" t="str">
        <f t="shared" si="14"/>
        <v>214174Libre</v>
      </c>
      <c r="I292">
        <v>214174</v>
      </c>
      <c r="J292" t="s">
        <v>1226</v>
      </c>
      <c r="K292" s="4">
        <v>4.33</v>
      </c>
      <c r="L292" s="4">
        <v>4.9480000000000004</v>
      </c>
    </row>
    <row r="293" spans="1:12" x14ac:dyDescent="0.2">
      <c r="A293" t="str">
        <f t="shared" si="12"/>
        <v>138298Driebanden</v>
      </c>
      <c r="B293">
        <v>138298</v>
      </c>
      <c r="C293" s="3" t="s">
        <v>1224</v>
      </c>
      <c r="D293" s="4">
        <v>0.374</v>
      </c>
      <c r="E293" s="4">
        <f t="shared" si="13"/>
        <v>0.34499999999999997</v>
      </c>
      <c r="H293" t="str">
        <f t="shared" si="14"/>
        <v>112495Libre</v>
      </c>
      <c r="I293">
        <v>112495</v>
      </c>
      <c r="J293" t="s">
        <v>1226</v>
      </c>
      <c r="K293" s="4">
        <v>5.1539999999999999</v>
      </c>
      <c r="L293" s="4">
        <v>4.8360000000000003</v>
      </c>
    </row>
    <row r="294" spans="1:12" x14ac:dyDescent="0.2">
      <c r="A294" t="str">
        <f t="shared" si="12"/>
        <v>147019Driebanden</v>
      </c>
      <c r="B294">
        <v>147019</v>
      </c>
      <c r="C294" s="3" t="s">
        <v>1224</v>
      </c>
      <c r="D294" s="4">
        <v>0.38600000000000001</v>
      </c>
      <c r="E294" s="4">
        <f t="shared" si="13"/>
        <v>0.34</v>
      </c>
      <c r="H294" t="str">
        <f t="shared" si="14"/>
        <v>146566Libre</v>
      </c>
      <c r="I294">
        <v>146566</v>
      </c>
      <c r="J294" t="s">
        <v>1226</v>
      </c>
      <c r="K294" s="4">
        <v>4.5949999999999998</v>
      </c>
      <c r="L294" s="4">
        <v>4.6219999999999999</v>
      </c>
    </row>
    <row r="295" spans="1:12" x14ac:dyDescent="0.2">
      <c r="A295" t="str">
        <f t="shared" si="12"/>
        <v>106301Driebanden</v>
      </c>
      <c r="B295">
        <v>106301</v>
      </c>
      <c r="C295" s="3" t="s">
        <v>1224</v>
      </c>
      <c r="D295" s="4">
        <v>0.45200000000000001</v>
      </c>
      <c r="E295" s="4">
        <f t="shared" si="13"/>
        <v>0</v>
      </c>
      <c r="H295" t="str">
        <f t="shared" si="14"/>
        <v>105313Libre</v>
      </c>
      <c r="I295">
        <v>105313</v>
      </c>
      <c r="J295" t="s">
        <v>1226</v>
      </c>
      <c r="K295" s="4">
        <v>4.726</v>
      </c>
      <c r="L295" s="4">
        <v>4.5720000000000001</v>
      </c>
    </row>
    <row r="296" spans="1:12" x14ac:dyDescent="0.2">
      <c r="A296" t="str">
        <f t="shared" si="12"/>
        <v>261501Driebanden</v>
      </c>
      <c r="B296">
        <v>261501</v>
      </c>
      <c r="C296" s="3" t="s">
        <v>1224</v>
      </c>
      <c r="D296" s="4">
        <v>0.26700000000000002</v>
      </c>
      <c r="E296" s="4">
        <f t="shared" si="13"/>
        <v>0.26700000000000002</v>
      </c>
      <c r="H296" t="str">
        <f t="shared" si="14"/>
        <v>106301Libre</v>
      </c>
      <c r="I296">
        <v>106301</v>
      </c>
      <c r="J296" t="s">
        <v>1226</v>
      </c>
      <c r="K296" s="4">
        <v>5.1180000000000003</v>
      </c>
      <c r="L296" s="4">
        <v>4.5549999999999997</v>
      </c>
    </row>
    <row r="297" spans="1:12" x14ac:dyDescent="0.2">
      <c r="A297" t="str">
        <f t="shared" si="12"/>
        <v>150765Driebanden</v>
      </c>
      <c r="B297">
        <v>150765</v>
      </c>
      <c r="C297" s="3" t="s">
        <v>1224</v>
      </c>
      <c r="D297" s="4">
        <v>0.27600000000000002</v>
      </c>
      <c r="E297" s="4">
        <f t="shared" si="13"/>
        <v>0.27600000000000002</v>
      </c>
      <c r="H297" t="str">
        <f t="shared" si="14"/>
        <v>165940Libre</v>
      </c>
      <c r="I297">
        <v>165940</v>
      </c>
      <c r="J297" t="s">
        <v>1226</v>
      </c>
      <c r="K297" s="4">
        <v>5</v>
      </c>
      <c r="L297" s="4">
        <v>4.407</v>
      </c>
    </row>
    <row r="298" spans="1:12" x14ac:dyDescent="0.2">
      <c r="A298" t="str">
        <f t="shared" si="12"/>
        <v>180366Driebanden</v>
      </c>
      <c r="B298">
        <v>180366</v>
      </c>
      <c r="C298" s="3" t="s">
        <v>1224</v>
      </c>
      <c r="D298" s="4">
        <v>0.34599999999999997</v>
      </c>
      <c r="E298" s="4">
        <f t="shared" si="13"/>
        <v>0</v>
      </c>
      <c r="H298" t="str">
        <f t="shared" si="14"/>
        <v>151369Libre</v>
      </c>
      <c r="I298">
        <v>151369</v>
      </c>
      <c r="J298" t="s">
        <v>1226</v>
      </c>
      <c r="K298" s="4">
        <v>5.1740000000000004</v>
      </c>
      <c r="L298" s="4">
        <v>4.3330000000000002</v>
      </c>
    </row>
    <row r="299" spans="1:12" x14ac:dyDescent="0.2">
      <c r="A299" t="str">
        <f t="shared" si="12"/>
        <v>159613Driebanden</v>
      </c>
      <c r="B299">
        <v>159613</v>
      </c>
      <c r="C299" s="3" t="s">
        <v>1224</v>
      </c>
      <c r="D299" s="4">
        <v>0.57599999999999996</v>
      </c>
      <c r="E299" s="4">
        <f t="shared" si="13"/>
        <v>0.629</v>
      </c>
      <c r="H299" t="str">
        <f t="shared" si="14"/>
        <v>122838Libre</v>
      </c>
      <c r="I299">
        <v>122838</v>
      </c>
      <c r="J299" t="s">
        <v>1226</v>
      </c>
      <c r="K299" s="4">
        <v>4.8170000000000002</v>
      </c>
      <c r="L299" s="4">
        <v>4.2519999999999998</v>
      </c>
    </row>
    <row r="300" spans="1:12" x14ac:dyDescent="0.2">
      <c r="A300" t="str">
        <f t="shared" si="12"/>
        <v>224144Driebanden</v>
      </c>
      <c r="B300">
        <v>224144</v>
      </c>
      <c r="C300" s="3" t="s">
        <v>1224</v>
      </c>
      <c r="D300" s="4">
        <v>0.47299999999999998</v>
      </c>
      <c r="E300" s="4">
        <f t="shared" si="13"/>
        <v>0.51700000000000002</v>
      </c>
      <c r="H300" t="str">
        <f t="shared" si="14"/>
        <v>218008Libre</v>
      </c>
      <c r="I300">
        <v>218008</v>
      </c>
      <c r="J300" t="s">
        <v>1226</v>
      </c>
      <c r="K300" s="4">
        <v>3.762</v>
      </c>
      <c r="L300" s="4">
        <v>4.0620000000000003</v>
      </c>
    </row>
    <row r="301" spans="1:12" x14ac:dyDescent="0.2">
      <c r="A301" t="str">
        <f t="shared" si="12"/>
        <v>170754Driebanden</v>
      </c>
      <c r="B301">
        <v>170754</v>
      </c>
      <c r="C301" s="3" t="s">
        <v>1224</v>
      </c>
      <c r="D301" s="4">
        <v>0.39200000000000002</v>
      </c>
      <c r="E301" s="4">
        <f t="shared" si="13"/>
        <v>0.39900000000000002</v>
      </c>
      <c r="H301" t="str">
        <f t="shared" si="14"/>
        <v>228351Libre</v>
      </c>
      <c r="I301">
        <v>228351</v>
      </c>
      <c r="J301" t="s">
        <v>1226</v>
      </c>
      <c r="K301" s="4">
        <v>4.4429999999999996</v>
      </c>
      <c r="L301" s="4">
        <v>3.9580000000000002</v>
      </c>
    </row>
    <row r="302" spans="1:12" x14ac:dyDescent="0.2">
      <c r="A302" t="str">
        <f t="shared" si="12"/>
        <v>128783Driebanden</v>
      </c>
      <c r="B302">
        <v>128783</v>
      </c>
      <c r="C302" s="3" t="s">
        <v>1224</v>
      </c>
      <c r="D302" s="4">
        <v>0.36799999999999999</v>
      </c>
      <c r="E302" s="4">
        <f t="shared" si="13"/>
        <v>0.42199999999999999</v>
      </c>
      <c r="H302" t="str">
        <f t="shared" si="14"/>
        <v>246795Libre</v>
      </c>
      <c r="I302">
        <v>246795</v>
      </c>
      <c r="J302" t="s">
        <v>1226</v>
      </c>
      <c r="K302" s="4">
        <v>4.516</v>
      </c>
      <c r="L302" s="4">
        <v>3.9420000000000002</v>
      </c>
    </row>
    <row r="303" spans="1:12" x14ac:dyDescent="0.2">
      <c r="A303" t="str">
        <f t="shared" si="12"/>
        <v>106347Driebanden</v>
      </c>
      <c r="B303">
        <v>106347</v>
      </c>
      <c r="C303" s="3" t="s">
        <v>1224</v>
      </c>
      <c r="D303" s="4">
        <v>0.30599999999999999</v>
      </c>
      <c r="E303" s="4">
        <f t="shared" si="13"/>
        <v>0.214</v>
      </c>
      <c r="H303" t="str">
        <f t="shared" si="14"/>
        <v>123551Libre</v>
      </c>
      <c r="I303">
        <v>123551</v>
      </c>
      <c r="J303" t="s">
        <v>1226</v>
      </c>
      <c r="K303" s="4">
        <v>5.14</v>
      </c>
      <c r="L303" s="4">
        <v>3.7850000000000001</v>
      </c>
    </row>
    <row r="304" spans="1:12" x14ac:dyDescent="0.2">
      <c r="A304" t="str">
        <f t="shared" si="12"/>
        <v>216611Driebanden Groot</v>
      </c>
      <c r="B304">
        <v>216611</v>
      </c>
      <c r="C304" s="3" t="s">
        <v>1225</v>
      </c>
      <c r="D304" s="4">
        <v>0.33200000000000002</v>
      </c>
      <c r="E304" s="4">
        <f t="shared" si="13"/>
        <v>0.35599999999999998</v>
      </c>
      <c r="H304" t="str">
        <f t="shared" si="14"/>
        <v>143415Libre</v>
      </c>
      <c r="I304">
        <v>143415</v>
      </c>
      <c r="J304" t="s">
        <v>1226</v>
      </c>
      <c r="K304" s="4">
        <v>3.5</v>
      </c>
      <c r="L304" s="4">
        <v>3.6589999999999998</v>
      </c>
    </row>
    <row r="305" spans="1:12" x14ac:dyDescent="0.2">
      <c r="A305" t="str">
        <f t="shared" si="12"/>
        <v>265977Driebanden Groot</v>
      </c>
      <c r="B305">
        <v>265977</v>
      </c>
      <c r="C305" t="s">
        <v>1225</v>
      </c>
      <c r="D305" s="4">
        <v>0.32</v>
      </c>
      <c r="E305" s="4">
        <f t="shared" si="13"/>
        <v>0.379</v>
      </c>
      <c r="H305" t="str">
        <f t="shared" si="14"/>
        <v>172841Libre</v>
      </c>
      <c r="I305">
        <v>172841</v>
      </c>
      <c r="J305" t="s">
        <v>1226</v>
      </c>
      <c r="K305" s="4">
        <v>4.7450000000000001</v>
      </c>
      <c r="L305" s="4">
        <v>3.605</v>
      </c>
    </row>
    <row r="306" spans="1:12" x14ac:dyDescent="0.2">
      <c r="A306" t="str">
        <f t="shared" si="12"/>
        <v>237208Driebanden Groot</v>
      </c>
      <c r="B306">
        <v>237208</v>
      </c>
      <c r="C306" t="s">
        <v>1225</v>
      </c>
      <c r="D306" s="4">
        <v>0.33600000000000002</v>
      </c>
      <c r="E306" s="4">
        <f t="shared" si="13"/>
        <v>0.314</v>
      </c>
      <c r="H306" t="str">
        <f t="shared" si="14"/>
        <v>225489Libre</v>
      </c>
      <c r="I306">
        <v>225489</v>
      </c>
      <c r="J306" t="s">
        <v>1226</v>
      </c>
      <c r="K306" s="4">
        <v>4.0190000000000001</v>
      </c>
      <c r="L306" s="4">
        <v>3.44</v>
      </c>
    </row>
    <row r="307" spans="1:12" x14ac:dyDescent="0.2">
      <c r="A307" t="str">
        <f t="shared" si="12"/>
        <v>151623Driebanden Groot</v>
      </c>
      <c r="B307">
        <v>151623</v>
      </c>
      <c r="C307" t="s">
        <v>1225</v>
      </c>
      <c r="D307" s="4">
        <v>0.46800000000000003</v>
      </c>
      <c r="E307" s="4">
        <f t="shared" si="13"/>
        <v>0.56100000000000005</v>
      </c>
      <c r="H307" t="str">
        <f t="shared" si="14"/>
        <v>225834Libre</v>
      </c>
      <c r="I307">
        <v>225834</v>
      </c>
      <c r="J307" t="s">
        <v>1226</v>
      </c>
      <c r="K307" s="4">
        <v>3.1440000000000001</v>
      </c>
      <c r="L307" s="4">
        <v>3.375</v>
      </c>
    </row>
    <row r="308" spans="1:12" x14ac:dyDescent="0.2">
      <c r="A308" t="str">
        <f t="shared" si="12"/>
        <v>219750Driebanden Groot</v>
      </c>
      <c r="B308">
        <v>219750</v>
      </c>
      <c r="C308" t="s">
        <v>1225</v>
      </c>
      <c r="D308" s="4">
        <v>0.54800000000000004</v>
      </c>
      <c r="E308" s="4">
        <f t="shared" si="13"/>
        <v>0</v>
      </c>
      <c r="H308" t="str">
        <f t="shared" si="14"/>
        <v>130895Libre</v>
      </c>
      <c r="I308">
        <v>130895</v>
      </c>
      <c r="J308" t="s">
        <v>1226</v>
      </c>
      <c r="K308" s="4">
        <v>3.1960000000000002</v>
      </c>
      <c r="L308" s="4">
        <v>3.33</v>
      </c>
    </row>
    <row r="309" spans="1:12" x14ac:dyDescent="0.2">
      <c r="A309" t="str">
        <f t="shared" si="12"/>
        <v>133079Driebanden Groot</v>
      </c>
      <c r="B309">
        <v>133079</v>
      </c>
      <c r="C309" t="s">
        <v>1225</v>
      </c>
      <c r="D309" s="4">
        <v>0.5</v>
      </c>
      <c r="E309" s="4">
        <f t="shared" si="13"/>
        <v>0.504</v>
      </c>
      <c r="H309" t="str">
        <f t="shared" si="14"/>
        <v>150765Libre</v>
      </c>
      <c r="I309">
        <v>150765</v>
      </c>
      <c r="J309" t="s">
        <v>1226</v>
      </c>
      <c r="K309" s="4">
        <v>3.6080000000000001</v>
      </c>
      <c r="L309" s="4">
        <v>3.181</v>
      </c>
    </row>
    <row r="310" spans="1:12" x14ac:dyDescent="0.2">
      <c r="A310" t="str">
        <f t="shared" si="12"/>
        <v>166497Driebanden Groot</v>
      </c>
      <c r="B310">
        <v>166497</v>
      </c>
      <c r="C310" t="s">
        <v>1225</v>
      </c>
      <c r="D310" s="4">
        <v>0.41</v>
      </c>
      <c r="E310" s="4">
        <f t="shared" si="13"/>
        <v>0.38500000000000001</v>
      </c>
      <c r="H310" t="str">
        <f t="shared" si="14"/>
        <v>177699Libre</v>
      </c>
      <c r="I310">
        <v>177699</v>
      </c>
      <c r="J310" t="s">
        <v>1226</v>
      </c>
      <c r="K310" s="4">
        <v>3.07</v>
      </c>
      <c r="L310" s="4">
        <v>3.1379999999999999</v>
      </c>
    </row>
    <row r="311" spans="1:12" x14ac:dyDescent="0.2">
      <c r="A311" t="str">
        <f t="shared" si="12"/>
        <v>138782Driebanden Groot</v>
      </c>
      <c r="B311">
        <v>138782</v>
      </c>
      <c r="C311" t="s">
        <v>1225</v>
      </c>
      <c r="D311" s="4">
        <v>0.67300000000000004</v>
      </c>
      <c r="E311" s="4">
        <f t="shared" si="13"/>
        <v>0.67300000000000004</v>
      </c>
      <c r="H311" t="str">
        <f t="shared" si="14"/>
        <v>265908Libre</v>
      </c>
      <c r="I311">
        <v>265908</v>
      </c>
      <c r="J311" t="s">
        <v>1226</v>
      </c>
      <c r="K311" s="4">
        <v>3.1120000000000001</v>
      </c>
      <c r="L311" s="4">
        <v>3.1150000000000002</v>
      </c>
    </row>
    <row r="312" spans="1:12" x14ac:dyDescent="0.2">
      <c r="A312" t="str">
        <f t="shared" si="12"/>
        <v>132019Driebanden Groot</v>
      </c>
      <c r="B312">
        <v>132019</v>
      </c>
      <c r="C312" t="s">
        <v>1225</v>
      </c>
      <c r="D312" s="4">
        <v>0.54900000000000004</v>
      </c>
      <c r="E312" s="4">
        <f t="shared" si="13"/>
        <v>0.42499999999999999</v>
      </c>
      <c r="H312" t="str">
        <f t="shared" si="14"/>
        <v>106304Libre</v>
      </c>
      <c r="I312">
        <v>106304</v>
      </c>
      <c r="J312" t="s">
        <v>1226</v>
      </c>
      <c r="K312" s="4">
        <v>3.0409999999999999</v>
      </c>
      <c r="L312" s="4">
        <v>3.1019999999999999</v>
      </c>
    </row>
    <row r="313" spans="1:12" x14ac:dyDescent="0.2">
      <c r="A313" t="str">
        <f t="shared" si="12"/>
        <v>166530Driebanden Groot</v>
      </c>
      <c r="B313">
        <v>166530</v>
      </c>
      <c r="C313" t="s">
        <v>1225</v>
      </c>
      <c r="D313" s="4">
        <v>0.52500000000000002</v>
      </c>
      <c r="E313" s="4">
        <f t="shared" si="13"/>
        <v>0.51600000000000001</v>
      </c>
      <c r="H313" t="str">
        <f t="shared" si="14"/>
        <v>219580Libre</v>
      </c>
      <c r="I313">
        <v>219580</v>
      </c>
      <c r="J313" t="s">
        <v>1226</v>
      </c>
      <c r="K313" s="4">
        <v>3.101</v>
      </c>
      <c r="L313" s="4">
        <v>3.077</v>
      </c>
    </row>
    <row r="314" spans="1:12" x14ac:dyDescent="0.2">
      <c r="A314" t="str">
        <f t="shared" si="12"/>
        <v>246763Driebanden Groot</v>
      </c>
      <c r="B314">
        <v>246763</v>
      </c>
      <c r="C314" t="s">
        <v>1225</v>
      </c>
      <c r="D314" s="4">
        <v>0.42699999999999999</v>
      </c>
      <c r="E314" s="4">
        <f t="shared" si="13"/>
        <v>0.39500000000000002</v>
      </c>
      <c r="H314" t="str">
        <f t="shared" si="14"/>
        <v>156033Libre</v>
      </c>
      <c r="I314">
        <v>156033</v>
      </c>
      <c r="J314" t="s">
        <v>1226</v>
      </c>
      <c r="K314" s="4">
        <v>3.5</v>
      </c>
      <c r="L314" s="4">
        <v>3.0209999999999999</v>
      </c>
    </row>
    <row r="315" spans="1:12" x14ac:dyDescent="0.2">
      <c r="A315" t="str">
        <f t="shared" si="12"/>
        <v>107088Driebanden Groot</v>
      </c>
      <c r="B315">
        <v>107088</v>
      </c>
      <c r="C315" t="s">
        <v>1225</v>
      </c>
      <c r="D315" s="4">
        <v>0.4</v>
      </c>
      <c r="E315" s="4">
        <f t="shared" si="13"/>
        <v>0</v>
      </c>
      <c r="H315" t="str">
        <f t="shared" si="14"/>
        <v>131689Libre</v>
      </c>
      <c r="I315">
        <v>131689</v>
      </c>
      <c r="J315" t="s">
        <v>1226</v>
      </c>
      <c r="K315" s="4">
        <v>3.3879999999999999</v>
      </c>
      <c r="L315" s="4">
        <v>3.0129999999999999</v>
      </c>
    </row>
    <row r="316" spans="1:12" x14ac:dyDescent="0.2">
      <c r="A316" t="str">
        <f t="shared" si="12"/>
        <v>224735Driebanden Groot</v>
      </c>
      <c r="B316">
        <v>224735</v>
      </c>
      <c r="C316" t="s">
        <v>1225</v>
      </c>
      <c r="D316" s="4">
        <v>0.17</v>
      </c>
      <c r="E316" s="4">
        <f t="shared" si="13"/>
        <v>0</v>
      </c>
      <c r="H316" t="str">
        <f t="shared" si="14"/>
        <v>241074Libre</v>
      </c>
      <c r="I316">
        <v>241074</v>
      </c>
      <c r="J316" t="s">
        <v>1226</v>
      </c>
      <c r="K316" s="4">
        <v>3</v>
      </c>
      <c r="L316" s="4">
        <v>3</v>
      </c>
    </row>
    <row r="317" spans="1:12" x14ac:dyDescent="0.2">
      <c r="A317" t="str">
        <f t="shared" si="12"/>
        <v>162655Driebanden Groot</v>
      </c>
      <c r="B317">
        <v>162655</v>
      </c>
      <c r="C317" t="s">
        <v>1225</v>
      </c>
      <c r="D317" s="4">
        <v>0.26900000000000002</v>
      </c>
      <c r="E317" s="4">
        <f t="shared" si="13"/>
        <v>0.27500000000000002</v>
      </c>
      <c r="H317" t="str">
        <f t="shared" si="14"/>
        <v>261501Libre</v>
      </c>
      <c r="I317">
        <v>261501</v>
      </c>
      <c r="J317" t="s">
        <v>1226</v>
      </c>
      <c r="K317" s="4">
        <v>2.5</v>
      </c>
      <c r="L317" s="4">
        <v>2.7679999999999998</v>
      </c>
    </row>
    <row r="318" spans="1:12" x14ac:dyDescent="0.2">
      <c r="A318" t="str">
        <f t="shared" si="12"/>
        <v>151705Driebanden Groot</v>
      </c>
      <c r="B318">
        <v>151705</v>
      </c>
      <c r="C318" t="s">
        <v>1225</v>
      </c>
      <c r="D318" s="4">
        <v>0.26900000000000002</v>
      </c>
      <c r="E318" s="4">
        <f t="shared" si="13"/>
        <v>0.25700000000000001</v>
      </c>
      <c r="H318" t="str">
        <f t="shared" si="14"/>
        <v>225510Libre</v>
      </c>
      <c r="I318">
        <v>225510</v>
      </c>
      <c r="J318" t="s">
        <v>1226</v>
      </c>
      <c r="K318" s="4">
        <v>2.6259999999999999</v>
      </c>
      <c r="L318" s="4">
        <v>2.754</v>
      </c>
    </row>
    <row r="319" spans="1:12" x14ac:dyDescent="0.2">
      <c r="A319" t="str">
        <f t="shared" si="12"/>
        <v>225699Driebanden Groot</v>
      </c>
      <c r="B319">
        <v>225699</v>
      </c>
      <c r="C319" t="s">
        <v>1225</v>
      </c>
      <c r="D319" s="4">
        <v>0.27400000000000002</v>
      </c>
      <c r="E319" s="4">
        <f t="shared" si="13"/>
        <v>0</v>
      </c>
      <c r="H319" t="str">
        <f t="shared" si="14"/>
        <v>149768Libre</v>
      </c>
      <c r="I319">
        <v>149768</v>
      </c>
      <c r="J319" t="s">
        <v>1226</v>
      </c>
      <c r="K319" s="4">
        <v>3.4209999999999998</v>
      </c>
      <c r="L319" s="4">
        <v>2.6970000000000001</v>
      </c>
    </row>
    <row r="320" spans="1:12" x14ac:dyDescent="0.2">
      <c r="A320" t="str">
        <f t="shared" si="12"/>
        <v>155079Driebanden Groot</v>
      </c>
      <c r="B320">
        <v>155079</v>
      </c>
      <c r="C320" t="s">
        <v>1225</v>
      </c>
      <c r="D320" s="4">
        <v>0.32800000000000001</v>
      </c>
      <c r="E320" s="4">
        <f t="shared" si="13"/>
        <v>0.247</v>
      </c>
      <c r="H320" t="str">
        <f t="shared" si="14"/>
        <v>181215Libre</v>
      </c>
      <c r="I320">
        <v>181215</v>
      </c>
      <c r="J320" t="s">
        <v>1226</v>
      </c>
      <c r="K320" s="4">
        <v>2.2469999999999999</v>
      </c>
      <c r="L320" s="4">
        <v>2.6819999999999999</v>
      </c>
    </row>
    <row r="321" spans="1:12" x14ac:dyDescent="0.2">
      <c r="A321" t="str">
        <f t="shared" si="12"/>
        <v>177950Driebanden Groot</v>
      </c>
      <c r="B321">
        <v>177950</v>
      </c>
      <c r="C321" t="s">
        <v>1225</v>
      </c>
      <c r="D321" s="4">
        <v>0.26200000000000001</v>
      </c>
      <c r="E321" s="4">
        <f t="shared" si="13"/>
        <v>0.318</v>
      </c>
      <c r="H321" t="str">
        <f t="shared" si="14"/>
        <v>159598Libre</v>
      </c>
      <c r="I321">
        <v>159598</v>
      </c>
      <c r="J321" t="s">
        <v>1226</v>
      </c>
      <c r="K321" s="4">
        <v>2.831</v>
      </c>
      <c r="L321" s="4">
        <v>2.6070000000000002</v>
      </c>
    </row>
    <row r="322" spans="1:12" x14ac:dyDescent="0.2">
      <c r="A322" t="str">
        <f t="shared" si="12"/>
        <v>180662Driebanden Groot</v>
      </c>
      <c r="B322">
        <v>180662</v>
      </c>
      <c r="C322" t="s">
        <v>1225</v>
      </c>
      <c r="D322" s="4">
        <v>0.47</v>
      </c>
      <c r="E322" s="4">
        <f t="shared" si="13"/>
        <v>0.51400000000000001</v>
      </c>
      <c r="H322" t="str">
        <f t="shared" si="14"/>
        <v>271385Libre</v>
      </c>
      <c r="I322">
        <v>271385</v>
      </c>
      <c r="J322" t="s">
        <v>1226</v>
      </c>
      <c r="K322" s="4">
        <v>2.403</v>
      </c>
      <c r="L322" s="4">
        <v>2.585</v>
      </c>
    </row>
    <row r="323" spans="1:12" x14ac:dyDescent="0.2">
      <c r="A323" t="str">
        <f t="shared" ref="A323:A386" si="15">IF(B323&lt;&gt;"",B323&amp;C323,"")</f>
        <v>159335Driebanden Groot</v>
      </c>
      <c r="B323">
        <v>159335</v>
      </c>
      <c r="C323" t="s">
        <v>1225</v>
      </c>
      <c r="D323" s="4">
        <v>0.41599999999999998</v>
      </c>
      <c r="E323" s="4">
        <f t="shared" ref="E323:E386" si="16">IF(A323&lt;&gt;"",IF(ISNA(VLOOKUP(A323,H:L,5,0)),0,VLOOKUP(A323,H:L,5,0)),"")</f>
        <v>0.33</v>
      </c>
      <c r="H323" t="str">
        <f t="shared" ref="H323:H386" si="17">IF(I323&lt;&gt;"",I323&amp;J323,"")</f>
        <v>106303Libre</v>
      </c>
      <c r="I323">
        <v>106303</v>
      </c>
      <c r="J323" t="s">
        <v>1226</v>
      </c>
      <c r="K323" s="4">
        <v>3.0670000000000002</v>
      </c>
      <c r="L323" s="4">
        <v>2.56</v>
      </c>
    </row>
    <row r="324" spans="1:12" x14ac:dyDescent="0.2">
      <c r="A324" t="str">
        <f t="shared" si="15"/>
        <v>159334Driebanden Groot</v>
      </c>
      <c r="B324">
        <v>159334</v>
      </c>
      <c r="C324" t="s">
        <v>1225</v>
      </c>
      <c r="D324" s="4">
        <v>0.40899999999999997</v>
      </c>
      <c r="E324" s="4">
        <f t="shared" si="16"/>
        <v>0.435</v>
      </c>
      <c r="H324" t="str">
        <f t="shared" si="17"/>
        <v>227011Libre</v>
      </c>
      <c r="I324">
        <v>227011</v>
      </c>
      <c r="J324" t="s">
        <v>1226</v>
      </c>
      <c r="K324" s="4">
        <v>2.1219999999999999</v>
      </c>
      <c r="L324" s="4">
        <v>2.484</v>
      </c>
    </row>
    <row r="325" spans="1:12" x14ac:dyDescent="0.2">
      <c r="A325" t="str">
        <f t="shared" si="15"/>
        <v>237498Driebanden Groot</v>
      </c>
      <c r="B325">
        <v>237498</v>
      </c>
      <c r="C325" t="s">
        <v>1225</v>
      </c>
      <c r="D325" s="4">
        <v>0.39100000000000001</v>
      </c>
      <c r="E325" s="4">
        <f t="shared" si="16"/>
        <v>0</v>
      </c>
      <c r="H325" t="str">
        <f t="shared" si="17"/>
        <v>165924Libre</v>
      </c>
      <c r="I325">
        <v>165924</v>
      </c>
      <c r="J325" t="s">
        <v>1226</v>
      </c>
      <c r="K325" s="4">
        <v>2.7890000000000001</v>
      </c>
      <c r="L325" s="4">
        <v>2.4740000000000002</v>
      </c>
    </row>
    <row r="326" spans="1:12" x14ac:dyDescent="0.2">
      <c r="A326" t="str">
        <f t="shared" si="15"/>
        <v>218447Driebanden Groot</v>
      </c>
      <c r="B326">
        <v>218447</v>
      </c>
      <c r="C326" t="s">
        <v>1225</v>
      </c>
      <c r="D326" s="4">
        <v>0.373</v>
      </c>
      <c r="E326" s="4">
        <f t="shared" si="16"/>
        <v>0.34899999999999998</v>
      </c>
      <c r="H326" t="str">
        <f t="shared" si="17"/>
        <v>147019Libre</v>
      </c>
      <c r="I326">
        <v>147019</v>
      </c>
      <c r="J326" t="s">
        <v>1226</v>
      </c>
      <c r="K326" s="4">
        <v>3.4039999999999999</v>
      </c>
      <c r="L326" s="4">
        <v>2.4590000000000001</v>
      </c>
    </row>
    <row r="327" spans="1:12" x14ac:dyDescent="0.2">
      <c r="A327" t="str">
        <f t="shared" si="15"/>
        <v>209840Driebanden Groot</v>
      </c>
      <c r="B327">
        <v>209840</v>
      </c>
      <c r="C327" t="s">
        <v>1225</v>
      </c>
      <c r="D327" s="4">
        <v>0.41799999999999998</v>
      </c>
      <c r="E327" s="4">
        <f t="shared" si="16"/>
        <v>0.39200000000000002</v>
      </c>
      <c r="H327" t="str">
        <f t="shared" si="17"/>
        <v>277739Libre</v>
      </c>
      <c r="I327">
        <v>277739</v>
      </c>
      <c r="J327" t="s">
        <v>1226</v>
      </c>
      <c r="K327" s="4">
        <v>1.8</v>
      </c>
      <c r="L327" s="4">
        <v>2.4009999999999998</v>
      </c>
    </row>
    <row r="328" spans="1:12" x14ac:dyDescent="0.2">
      <c r="A328" t="str">
        <f t="shared" si="15"/>
        <v>223762Driebanden Groot</v>
      </c>
      <c r="B328">
        <v>223762</v>
      </c>
      <c r="C328" t="s">
        <v>1225</v>
      </c>
      <c r="D328" s="4">
        <v>0.35799999999999998</v>
      </c>
      <c r="E328" s="4">
        <f t="shared" si="16"/>
        <v>0.35799999999999998</v>
      </c>
      <c r="H328" t="str">
        <f t="shared" si="17"/>
        <v>219716Libre</v>
      </c>
      <c r="I328">
        <v>219716</v>
      </c>
      <c r="J328" t="s">
        <v>1226</v>
      </c>
      <c r="K328" s="4">
        <v>2.8039999999999998</v>
      </c>
      <c r="L328" s="4">
        <v>2.391</v>
      </c>
    </row>
    <row r="329" spans="1:12" x14ac:dyDescent="0.2">
      <c r="A329" t="str">
        <f t="shared" si="15"/>
        <v>217755Driebanden Groot</v>
      </c>
      <c r="B329">
        <v>217755</v>
      </c>
      <c r="C329" t="s">
        <v>1225</v>
      </c>
      <c r="D329" s="4">
        <v>0.38200000000000001</v>
      </c>
      <c r="E329" s="4">
        <f t="shared" si="16"/>
        <v>0.40100000000000002</v>
      </c>
      <c r="H329" t="str">
        <f t="shared" si="17"/>
        <v>172302Libre</v>
      </c>
      <c r="I329">
        <v>172302</v>
      </c>
      <c r="J329" t="s">
        <v>1226</v>
      </c>
      <c r="K329" s="4">
        <v>2.6309999999999998</v>
      </c>
      <c r="L329" s="4">
        <v>2.379</v>
      </c>
    </row>
    <row r="330" spans="1:12" x14ac:dyDescent="0.2">
      <c r="A330" t="str">
        <f t="shared" si="15"/>
        <v>277851Driebanden Groot</v>
      </c>
      <c r="B330">
        <v>277851</v>
      </c>
      <c r="C330" t="s">
        <v>1225</v>
      </c>
      <c r="D330" s="4">
        <v>0.42599999999999999</v>
      </c>
      <c r="E330" s="4">
        <f t="shared" si="16"/>
        <v>0.34899999999999998</v>
      </c>
      <c r="H330" t="str">
        <f t="shared" si="17"/>
        <v>212903Libre</v>
      </c>
      <c r="I330">
        <v>212903</v>
      </c>
      <c r="J330" t="s">
        <v>1226</v>
      </c>
      <c r="K330" s="4">
        <v>2.177</v>
      </c>
      <c r="L330" s="4">
        <v>2.339</v>
      </c>
    </row>
    <row r="331" spans="1:12" x14ac:dyDescent="0.2">
      <c r="A331" t="str">
        <f t="shared" si="15"/>
        <v>237004Driebanden Groot</v>
      </c>
      <c r="B331">
        <v>237004</v>
      </c>
      <c r="C331" t="s">
        <v>1225</v>
      </c>
      <c r="D331" s="4">
        <v>0.51200000000000001</v>
      </c>
      <c r="E331" s="4">
        <f t="shared" si="16"/>
        <v>0.41</v>
      </c>
      <c r="H331" t="str">
        <f t="shared" si="17"/>
        <v>131064Libre</v>
      </c>
      <c r="I331">
        <v>131064</v>
      </c>
      <c r="J331" t="s">
        <v>1226</v>
      </c>
      <c r="K331" s="4">
        <v>1.992</v>
      </c>
      <c r="L331" s="4">
        <v>2.2599999999999998</v>
      </c>
    </row>
    <row r="332" spans="1:12" x14ac:dyDescent="0.2">
      <c r="A332" t="str">
        <f t="shared" si="15"/>
        <v>246303Driebanden Groot</v>
      </c>
      <c r="B332">
        <v>246303</v>
      </c>
      <c r="C332" t="s">
        <v>1225</v>
      </c>
      <c r="D332" s="4">
        <v>0.33900000000000002</v>
      </c>
      <c r="E332" s="4">
        <f t="shared" si="16"/>
        <v>0.34499999999999997</v>
      </c>
      <c r="H332" t="str">
        <f t="shared" si="17"/>
        <v>217600Libre</v>
      </c>
      <c r="I332">
        <v>217600</v>
      </c>
      <c r="J332" t="s">
        <v>1226</v>
      </c>
      <c r="K332" s="4">
        <v>2.8380000000000001</v>
      </c>
      <c r="L332" s="4">
        <v>2.2440000000000002</v>
      </c>
    </row>
    <row r="333" spans="1:12" x14ac:dyDescent="0.2">
      <c r="A333" t="str">
        <f t="shared" si="15"/>
        <v>211938Driebanden Groot</v>
      </c>
      <c r="B333">
        <v>211938</v>
      </c>
      <c r="C333" t="s">
        <v>1225</v>
      </c>
      <c r="D333" s="4">
        <v>0.38700000000000001</v>
      </c>
      <c r="E333" s="4">
        <f t="shared" si="16"/>
        <v>0</v>
      </c>
      <c r="H333" t="str">
        <f t="shared" si="17"/>
        <v>105961Libre</v>
      </c>
      <c r="I333">
        <v>105961</v>
      </c>
      <c r="J333" t="s">
        <v>1226</v>
      </c>
      <c r="K333" s="4">
        <v>2.5179999999999998</v>
      </c>
      <c r="L333" s="4">
        <v>2.2370000000000001</v>
      </c>
    </row>
    <row r="334" spans="1:12" x14ac:dyDescent="0.2">
      <c r="A334" t="str">
        <f t="shared" si="15"/>
        <v>209742Driebanden Groot</v>
      </c>
      <c r="B334">
        <v>209742</v>
      </c>
      <c r="C334" t="s">
        <v>1225</v>
      </c>
      <c r="D334" s="4">
        <v>0.30199999999999999</v>
      </c>
      <c r="E334" s="4">
        <f t="shared" si="16"/>
        <v>0.30199999999999999</v>
      </c>
      <c r="H334" t="str">
        <f t="shared" si="17"/>
        <v>271555Libre</v>
      </c>
      <c r="I334">
        <v>271555</v>
      </c>
      <c r="J334" t="s">
        <v>1226</v>
      </c>
      <c r="K334" s="4">
        <v>2.294</v>
      </c>
      <c r="L334" s="4">
        <v>2.222</v>
      </c>
    </row>
    <row r="335" spans="1:12" x14ac:dyDescent="0.2">
      <c r="A335" t="str">
        <f t="shared" si="15"/>
        <v>209839Driebanden Groot</v>
      </c>
      <c r="B335">
        <v>209839</v>
      </c>
      <c r="C335" t="s">
        <v>1225</v>
      </c>
      <c r="D335" s="4">
        <v>0.33300000000000002</v>
      </c>
      <c r="E335" s="4">
        <f t="shared" si="16"/>
        <v>0.32</v>
      </c>
      <c r="H335" t="str">
        <f t="shared" si="17"/>
        <v>228352Libre</v>
      </c>
      <c r="I335">
        <v>228352</v>
      </c>
      <c r="J335" t="s">
        <v>1226</v>
      </c>
      <c r="K335" s="4">
        <v>2.1480000000000001</v>
      </c>
      <c r="L335" s="4">
        <v>2.202</v>
      </c>
    </row>
    <row r="336" spans="1:12" x14ac:dyDescent="0.2">
      <c r="A336" t="str">
        <f t="shared" si="15"/>
        <v>106544Driebanden Groot</v>
      </c>
      <c r="B336">
        <v>106544</v>
      </c>
      <c r="C336" t="s">
        <v>1225</v>
      </c>
      <c r="D336" s="4">
        <v>0.51</v>
      </c>
      <c r="E336" s="4">
        <f t="shared" si="16"/>
        <v>0.56799999999999995</v>
      </c>
      <c r="H336" t="str">
        <f t="shared" si="17"/>
        <v>153210Libre</v>
      </c>
      <c r="I336">
        <v>153210</v>
      </c>
      <c r="J336" t="s">
        <v>1226</v>
      </c>
      <c r="K336" s="4">
        <v>2.3199999999999998</v>
      </c>
      <c r="L336" s="4">
        <v>2.1819999999999999</v>
      </c>
    </row>
    <row r="337" spans="1:12" x14ac:dyDescent="0.2">
      <c r="A337" t="str">
        <f t="shared" si="15"/>
        <v>157603Driebanden Groot</v>
      </c>
      <c r="B337">
        <v>157603</v>
      </c>
      <c r="C337" t="s">
        <v>1225</v>
      </c>
      <c r="D337" s="4">
        <v>0.61599999999999999</v>
      </c>
      <c r="E337" s="4">
        <f t="shared" si="16"/>
        <v>0</v>
      </c>
      <c r="H337" t="str">
        <f t="shared" si="17"/>
        <v>223814Libre</v>
      </c>
      <c r="I337">
        <v>223814</v>
      </c>
      <c r="J337" t="s">
        <v>1226</v>
      </c>
      <c r="K337" s="4">
        <v>2.4710000000000001</v>
      </c>
      <c r="L337" s="4">
        <v>2.169</v>
      </c>
    </row>
    <row r="338" spans="1:12" x14ac:dyDescent="0.2">
      <c r="A338" t="str">
        <f t="shared" si="15"/>
        <v>205310Driebanden Groot</v>
      </c>
      <c r="B338">
        <v>205310</v>
      </c>
      <c r="C338" t="s">
        <v>1225</v>
      </c>
      <c r="D338" s="4">
        <v>0.55600000000000005</v>
      </c>
      <c r="E338" s="4">
        <f t="shared" si="16"/>
        <v>0.53</v>
      </c>
      <c r="H338" t="str">
        <f t="shared" si="17"/>
        <v>165960Libre</v>
      </c>
      <c r="I338">
        <v>165960</v>
      </c>
      <c r="J338" t="s">
        <v>1226</v>
      </c>
      <c r="K338" s="4">
        <v>4.2220000000000004</v>
      </c>
      <c r="L338" s="4">
        <v>4.2220000000000004</v>
      </c>
    </row>
    <row r="339" spans="1:12" x14ac:dyDescent="0.2">
      <c r="A339" t="str">
        <f t="shared" si="15"/>
        <v>134785Driebanden Groot</v>
      </c>
      <c r="B339">
        <v>134785</v>
      </c>
      <c r="C339" t="s">
        <v>1225</v>
      </c>
      <c r="D339" s="4">
        <v>0.56999999999999995</v>
      </c>
      <c r="E339" s="4">
        <f t="shared" si="16"/>
        <v>0.56999999999999995</v>
      </c>
      <c r="H339" t="str">
        <f t="shared" si="17"/>
        <v>276979Libre</v>
      </c>
      <c r="I339">
        <v>276979</v>
      </c>
      <c r="J339" t="s">
        <v>1226</v>
      </c>
      <c r="K339" s="4">
        <v>2</v>
      </c>
      <c r="L339" s="4">
        <v>2.105</v>
      </c>
    </row>
    <row r="340" spans="1:12" x14ac:dyDescent="0.2">
      <c r="A340" t="str">
        <f t="shared" si="15"/>
        <v>138298Driebanden Groot</v>
      </c>
      <c r="B340">
        <v>138298</v>
      </c>
      <c r="C340" t="s">
        <v>1225</v>
      </c>
      <c r="D340" s="4">
        <v>0.29399999999999998</v>
      </c>
      <c r="E340" s="4">
        <f t="shared" si="16"/>
        <v>0</v>
      </c>
      <c r="H340" t="str">
        <f t="shared" si="17"/>
        <v>126723Libre</v>
      </c>
      <c r="I340">
        <v>126723</v>
      </c>
      <c r="J340" t="s">
        <v>1226</v>
      </c>
      <c r="K340" s="4">
        <v>2.4540000000000002</v>
      </c>
      <c r="L340" s="4">
        <v>2.0880000000000001</v>
      </c>
    </row>
    <row r="341" spans="1:12" x14ac:dyDescent="0.2">
      <c r="A341" t="str">
        <f t="shared" si="15"/>
        <v>223827Driebanden Groot</v>
      </c>
      <c r="B341">
        <v>223827</v>
      </c>
      <c r="C341" t="s">
        <v>1225</v>
      </c>
      <c r="D341" s="4">
        <v>0.56000000000000005</v>
      </c>
      <c r="E341" s="4">
        <f t="shared" si="16"/>
        <v>0.48799999999999999</v>
      </c>
      <c r="H341" t="str">
        <f t="shared" si="17"/>
        <v>229565Libre</v>
      </c>
      <c r="I341">
        <v>229565</v>
      </c>
      <c r="J341" t="s">
        <v>1226</v>
      </c>
      <c r="K341" s="4">
        <v>1.9630000000000001</v>
      </c>
      <c r="L341" s="4">
        <v>2.028</v>
      </c>
    </row>
    <row r="342" spans="1:12" x14ac:dyDescent="0.2">
      <c r="A342" t="str">
        <f t="shared" si="15"/>
        <v>178271Driebanden Groot</v>
      </c>
      <c r="B342">
        <v>178271</v>
      </c>
      <c r="C342" t="s">
        <v>1225</v>
      </c>
      <c r="D342" s="4">
        <v>0.59499999999999997</v>
      </c>
      <c r="E342" s="4">
        <f t="shared" si="16"/>
        <v>0</v>
      </c>
      <c r="H342" t="str">
        <f t="shared" si="17"/>
        <v>212904Libre</v>
      </c>
      <c r="I342">
        <v>212904</v>
      </c>
      <c r="J342" t="s">
        <v>1226</v>
      </c>
      <c r="K342" s="4">
        <v>2.15</v>
      </c>
      <c r="L342" s="4">
        <v>2.0059999999999998</v>
      </c>
    </row>
    <row r="343" spans="1:12" x14ac:dyDescent="0.2">
      <c r="A343" t="str">
        <f t="shared" si="15"/>
        <v>265322Driebanden Groot</v>
      </c>
      <c r="B343">
        <v>265322</v>
      </c>
      <c r="C343" t="s">
        <v>1225</v>
      </c>
      <c r="D343" s="4">
        <v>0.59399999999999997</v>
      </c>
      <c r="E343" s="4">
        <f t="shared" si="16"/>
        <v>0.55300000000000005</v>
      </c>
      <c r="H343" t="str">
        <f t="shared" si="17"/>
        <v>246346Libre</v>
      </c>
      <c r="I343">
        <v>246346</v>
      </c>
      <c r="J343" t="s">
        <v>1226</v>
      </c>
      <c r="K343" s="4">
        <v>1.889</v>
      </c>
      <c r="L343" s="4">
        <v>1.974</v>
      </c>
    </row>
    <row r="344" spans="1:12" x14ac:dyDescent="0.2">
      <c r="A344" t="str">
        <f t="shared" si="15"/>
        <v>223728Driebanden Groot</v>
      </c>
      <c r="B344">
        <v>223728</v>
      </c>
      <c r="C344" t="s">
        <v>1225</v>
      </c>
      <c r="D344" s="4">
        <v>0.40600000000000003</v>
      </c>
      <c r="E344" s="4">
        <f t="shared" si="16"/>
        <v>0.40799999999999997</v>
      </c>
      <c r="H344" t="str">
        <f t="shared" si="17"/>
        <v>120142Libre</v>
      </c>
      <c r="I344">
        <v>120142</v>
      </c>
      <c r="J344" t="s">
        <v>1226</v>
      </c>
      <c r="K344" s="4">
        <v>2.165</v>
      </c>
      <c r="L344" s="4">
        <v>1.9670000000000001</v>
      </c>
    </row>
    <row r="345" spans="1:12" x14ac:dyDescent="0.2">
      <c r="A345" t="str">
        <f t="shared" si="15"/>
        <v>219888Driebanden Groot</v>
      </c>
      <c r="B345">
        <v>219888</v>
      </c>
      <c r="C345" t="s">
        <v>1225</v>
      </c>
      <c r="D345" s="4">
        <v>0.377</v>
      </c>
      <c r="E345" s="4">
        <f t="shared" si="16"/>
        <v>0.38200000000000001</v>
      </c>
      <c r="H345" t="str">
        <f t="shared" si="17"/>
        <v>271408Libre</v>
      </c>
      <c r="I345">
        <v>271408</v>
      </c>
      <c r="J345" t="s">
        <v>1226</v>
      </c>
      <c r="K345" s="4">
        <v>1.9370000000000001</v>
      </c>
      <c r="L345" s="4">
        <v>1.95</v>
      </c>
    </row>
    <row r="346" spans="1:12" x14ac:dyDescent="0.2">
      <c r="A346" t="str">
        <f t="shared" si="15"/>
        <v>224149Driebanden Groot</v>
      </c>
      <c r="B346">
        <v>224149</v>
      </c>
      <c r="C346" t="s">
        <v>1225</v>
      </c>
      <c r="D346" s="4">
        <v>0.29299999999999998</v>
      </c>
      <c r="E346" s="4">
        <f t="shared" si="16"/>
        <v>0.32500000000000001</v>
      </c>
      <c r="H346" t="str">
        <f t="shared" si="17"/>
        <v>202707Libre</v>
      </c>
      <c r="I346">
        <v>202707</v>
      </c>
      <c r="J346" t="s">
        <v>1226</v>
      </c>
      <c r="K346" s="4">
        <v>2.1120000000000001</v>
      </c>
      <c r="L346" s="4">
        <v>1.923</v>
      </c>
    </row>
    <row r="347" spans="1:12" x14ac:dyDescent="0.2">
      <c r="A347" t="str">
        <f t="shared" si="15"/>
        <v>206110Driebanden Groot</v>
      </c>
      <c r="B347">
        <v>206110</v>
      </c>
      <c r="C347" t="s">
        <v>1225</v>
      </c>
      <c r="D347" s="4">
        <v>0.69</v>
      </c>
      <c r="E347" s="4">
        <f t="shared" si="16"/>
        <v>0.63800000000000001</v>
      </c>
      <c r="H347" t="str">
        <f t="shared" si="17"/>
        <v>159706Libre</v>
      </c>
      <c r="I347">
        <v>159706</v>
      </c>
      <c r="J347" t="s">
        <v>1226</v>
      </c>
      <c r="K347" s="4">
        <v>2.1139999999999999</v>
      </c>
      <c r="L347" s="4">
        <v>1.9019999999999999</v>
      </c>
    </row>
    <row r="348" spans="1:12" x14ac:dyDescent="0.2">
      <c r="A348" t="str">
        <f t="shared" si="15"/>
        <v>279072Driebanden Groot</v>
      </c>
      <c r="B348">
        <v>279072</v>
      </c>
      <c r="C348" t="s">
        <v>1225</v>
      </c>
      <c r="D348" s="4">
        <v>0.33600000000000002</v>
      </c>
      <c r="E348" s="4">
        <f t="shared" si="16"/>
        <v>0</v>
      </c>
      <c r="H348" t="str">
        <f t="shared" si="17"/>
        <v>215439Libre</v>
      </c>
      <c r="I348">
        <v>215439</v>
      </c>
      <c r="J348" t="s">
        <v>1226</v>
      </c>
      <c r="K348" s="4">
        <v>2.0009999999999999</v>
      </c>
      <c r="L348" s="4">
        <v>1.8859999999999999</v>
      </c>
    </row>
    <row r="349" spans="1:12" x14ac:dyDescent="0.2">
      <c r="A349" t="str">
        <f t="shared" si="15"/>
        <v>113575Driebanden Groot</v>
      </c>
      <c r="B349">
        <v>113575</v>
      </c>
      <c r="C349" t="s">
        <v>1225</v>
      </c>
      <c r="D349" s="4">
        <v>0.74199999999999999</v>
      </c>
      <c r="E349" s="4">
        <f t="shared" si="16"/>
        <v>0.65700000000000003</v>
      </c>
      <c r="H349" t="str">
        <f t="shared" si="17"/>
        <v>135038Libre</v>
      </c>
      <c r="I349">
        <v>135038</v>
      </c>
      <c r="J349" t="s">
        <v>1226</v>
      </c>
      <c r="K349" s="4">
        <v>2.109</v>
      </c>
      <c r="L349" s="4">
        <v>1.8759999999999999</v>
      </c>
    </row>
    <row r="350" spans="1:12" x14ac:dyDescent="0.2">
      <c r="A350" t="str">
        <f t="shared" si="15"/>
        <v>100011Driebanden Groot</v>
      </c>
      <c r="B350">
        <v>100011</v>
      </c>
      <c r="C350" t="s">
        <v>1225</v>
      </c>
      <c r="D350" s="4">
        <v>0.69199999999999995</v>
      </c>
      <c r="E350" s="4">
        <f t="shared" si="16"/>
        <v>0.66200000000000003</v>
      </c>
      <c r="H350" t="str">
        <f t="shared" si="17"/>
        <v>170719Libre</v>
      </c>
      <c r="I350">
        <v>170719</v>
      </c>
      <c r="J350" t="s">
        <v>1226</v>
      </c>
      <c r="K350" s="4">
        <v>2.0619999999999998</v>
      </c>
      <c r="L350" s="4">
        <v>1.8620000000000001</v>
      </c>
    </row>
    <row r="351" spans="1:12" x14ac:dyDescent="0.2">
      <c r="A351" t="str">
        <f t="shared" si="15"/>
        <v>107071Driebanden Groot</v>
      </c>
      <c r="B351">
        <v>107071</v>
      </c>
      <c r="C351" t="s">
        <v>1225</v>
      </c>
      <c r="D351" s="4">
        <v>0.629</v>
      </c>
      <c r="E351" s="4">
        <f t="shared" si="16"/>
        <v>0.58599999999999997</v>
      </c>
      <c r="H351" t="str">
        <f t="shared" si="17"/>
        <v>236716Libre</v>
      </c>
      <c r="I351">
        <v>236716</v>
      </c>
      <c r="J351" t="s">
        <v>1226</v>
      </c>
      <c r="K351" s="4">
        <v>2.0670000000000002</v>
      </c>
      <c r="L351" s="4">
        <v>1.8580000000000001</v>
      </c>
    </row>
    <row r="352" spans="1:12" x14ac:dyDescent="0.2">
      <c r="A352" t="str">
        <f t="shared" si="15"/>
        <v>155480Driebanden Groot</v>
      </c>
      <c r="B352">
        <v>155480</v>
      </c>
      <c r="C352" t="s">
        <v>1225</v>
      </c>
      <c r="D352" s="4">
        <v>0.61799999999999999</v>
      </c>
      <c r="E352" s="4">
        <f t="shared" si="16"/>
        <v>0.60299999999999998</v>
      </c>
      <c r="H352" t="str">
        <f t="shared" si="17"/>
        <v>276875Libre</v>
      </c>
      <c r="I352">
        <v>276875</v>
      </c>
      <c r="J352" t="s">
        <v>1226</v>
      </c>
      <c r="K352" s="4">
        <v>1.4370000000000001</v>
      </c>
      <c r="L352" s="4">
        <v>1.8149999999999999</v>
      </c>
    </row>
    <row r="353" spans="1:12" x14ac:dyDescent="0.2">
      <c r="A353" t="str">
        <f t="shared" si="15"/>
        <v>263986Driebanden Groot</v>
      </c>
      <c r="B353">
        <v>263986</v>
      </c>
      <c r="C353" t="s">
        <v>1225</v>
      </c>
      <c r="D353" s="4">
        <v>0.5</v>
      </c>
      <c r="E353" s="4">
        <f t="shared" si="16"/>
        <v>0</v>
      </c>
      <c r="H353" t="str">
        <f t="shared" si="17"/>
        <v>130701Libre</v>
      </c>
      <c r="I353">
        <v>130701</v>
      </c>
      <c r="J353" t="s">
        <v>1226</v>
      </c>
      <c r="K353" s="4">
        <v>1.901</v>
      </c>
      <c r="L353" s="4">
        <v>1.8</v>
      </c>
    </row>
    <row r="354" spans="1:12" x14ac:dyDescent="0.2">
      <c r="A354" t="str">
        <f t="shared" si="15"/>
        <v>225832Driebanden Groot</v>
      </c>
      <c r="B354">
        <v>225832</v>
      </c>
      <c r="C354" t="s">
        <v>1225</v>
      </c>
      <c r="D354" s="4">
        <v>0.48399999999999999</v>
      </c>
      <c r="E354" s="4">
        <f t="shared" si="16"/>
        <v>0.434</v>
      </c>
      <c r="H354" t="str">
        <f t="shared" si="17"/>
        <v>223709Libre</v>
      </c>
      <c r="I354">
        <v>223709</v>
      </c>
      <c r="J354" t="s">
        <v>1226</v>
      </c>
      <c r="K354" s="4">
        <v>1.9970000000000001</v>
      </c>
      <c r="L354" s="4">
        <v>1.774</v>
      </c>
    </row>
    <row r="355" spans="1:12" x14ac:dyDescent="0.2">
      <c r="A355" t="str">
        <f t="shared" si="15"/>
        <v>210756Driebanden Groot</v>
      </c>
      <c r="B355">
        <v>210756</v>
      </c>
      <c r="C355" t="s">
        <v>1225</v>
      </c>
      <c r="D355" s="4">
        <v>0.376</v>
      </c>
      <c r="E355" s="4">
        <f t="shared" si="16"/>
        <v>0.32300000000000001</v>
      </c>
      <c r="H355" t="str">
        <f t="shared" si="17"/>
        <v>202668Libre</v>
      </c>
      <c r="I355">
        <v>202668</v>
      </c>
      <c r="J355" t="s">
        <v>1226</v>
      </c>
      <c r="K355" s="4">
        <v>1.6970000000000001</v>
      </c>
      <c r="L355" s="4">
        <v>1.768</v>
      </c>
    </row>
    <row r="356" spans="1:12" x14ac:dyDescent="0.2">
      <c r="A356" t="str">
        <f t="shared" si="15"/>
        <v>225583Driebanden Groot</v>
      </c>
      <c r="B356">
        <v>225583</v>
      </c>
      <c r="C356" t="s">
        <v>1225</v>
      </c>
      <c r="D356" s="4">
        <v>0.30599999999999999</v>
      </c>
      <c r="E356" s="4">
        <f t="shared" si="16"/>
        <v>0.28199999999999997</v>
      </c>
      <c r="H356" t="str">
        <f t="shared" si="17"/>
        <v>150441Libre</v>
      </c>
      <c r="I356">
        <v>150441</v>
      </c>
      <c r="J356" t="s">
        <v>1226</v>
      </c>
      <c r="K356" s="4">
        <v>1.6060000000000001</v>
      </c>
      <c r="L356" s="4">
        <v>1.756</v>
      </c>
    </row>
    <row r="357" spans="1:12" x14ac:dyDescent="0.2">
      <c r="A357" t="str">
        <f t="shared" si="15"/>
        <v>184099Driebanden Groot</v>
      </c>
      <c r="B357">
        <v>184099</v>
      </c>
      <c r="C357" t="s">
        <v>1225</v>
      </c>
      <c r="D357" s="4">
        <v>0.93200000000000005</v>
      </c>
      <c r="E357" s="4">
        <f t="shared" si="16"/>
        <v>0</v>
      </c>
      <c r="H357" t="str">
        <f t="shared" si="17"/>
        <v>181997Libre</v>
      </c>
      <c r="I357">
        <v>181997</v>
      </c>
      <c r="J357" t="s">
        <v>1226</v>
      </c>
      <c r="K357" s="4">
        <v>1.603</v>
      </c>
      <c r="L357" s="4">
        <v>1.7430000000000001</v>
      </c>
    </row>
    <row r="358" spans="1:12" x14ac:dyDescent="0.2">
      <c r="A358" t="str">
        <f t="shared" si="15"/>
        <v>166515Driebanden Groot</v>
      </c>
      <c r="B358">
        <v>166515</v>
      </c>
      <c r="C358" t="s">
        <v>1225</v>
      </c>
      <c r="D358" s="4">
        <v>0.36199999999999999</v>
      </c>
      <c r="E358" s="4">
        <f t="shared" si="16"/>
        <v>0.33300000000000002</v>
      </c>
      <c r="H358" t="str">
        <f t="shared" si="17"/>
        <v>165938Libre</v>
      </c>
      <c r="I358">
        <v>165938</v>
      </c>
      <c r="J358" t="s">
        <v>1226</v>
      </c>
      <c r="K358" s="4">
        <v>2.0710000000000002</v>
      </c>
      <c r="L358" s="4">
        <v>1.7390000000000001</v>
      </c>
    </row>
    <row r="359" spans="1:12" x14ac:dyDescent="0.2">
      <c r="A359" t="str">
        <f t="shared" si="15"/>
        <v>107343Driebanden Groot</v>
      </c>
      <c r="B359">
        <v>107343</v>
      </c>
      <c r="C359" t="s">
        <v>1225</v>
      </c>
      <c r="D359" s="4">
        <v>0.64</v>
      </c>
      <c r="E359" s="4">
        <f t="shared" si="16"/>
        <v>0.745</v>
      </c>
      <c r="H359" t="str">
        <f t="shared" si="17"/>
        <v>248046Libre</v>
      </c>
      <c r="I359">
        <v>248046</v>
      </c>
      <c r="J359" t="s">
        <v>1226</v>
      </c>
      <c r="K359" s="4">
        <v>1.7929999999999999</v>
      </c>
      <c r="L359" s="4">
        <v>1.7330000000000001</v>
      </c>
    </row>
    <row r="360" spans="1:12" x14ac:dyDescent="0.2">
      <c r="A360" t="str">
        <f t="shared" si="15"/>
        <v>212161Driebanden Groot</v>
      </c>
      <c r="B360">
        <v>212161</v>
      </c>
      <c r="C360" t="s">
        <v>1225</v>
      </c>
      <c r="D360" s="4">
        <v>0.52800000000000002</v>
      </c>
      <c r="E360" s="4">
        <f t="shared" si="16"/>
        <v>0.54200000000000004</v>
      </c>
      <c r="H360" t="str">
        <f t="shared" si="17"/>
        <v>246286Libre</v>
      </c>
      <c r="I360">
        <v>246286</v>
      </c>
      <c r="J360" t="s">
        <v>1226</v>
      </c>
      <c r="K360" s="4">
        <v>1.446</v>
      </c>
      <c r="L360" s="4">
        <v>1.716</v>
      </c>
    </row>
    <row r="361" spans="1:12" x14ac:dyDescent="0.2">
      <c r="A361" t="str">
        <f t="shared" si="15"/>
        <v>109625Driebanden Groot</v>
      </c>
      <c r="B361">
        <v>109625</v>
      </c>
      <c r="C361" t="s">
        <v>1225</v>
      </c>
      <c r="D361" s="4">
        <v>0.57299999999999995</v>
      </c>
      <c r="E361" s="4">
        <f t="shared" si="16"/>
        <v>0.57299999999999995</v>
      </c>
      <c r="H361" t="str">
        <f t="shared" si="17"/>
        <v>209507Libre</v>
      </c>
      <c r="I361">
        <v>209507</v>
      </c>
      <c r="J361" t="s">
        <v>1226</v>
      </c>
      <c r="K361" s="4">
        <v>1.6639999999999999</v>
      </c>
      <c r="L361" s="4">
        <v>1.69</v>
      </c>
    </row>
    <row r="362" spans="1:12" x14ac:dyDescent="0.2">
      <c r="A362" t="str">
        <f t="shared" si="15"/>
        <v>228105Driebanden Groot</v>
      </c>
      <c r="B362">
        <v>228105</v>
      </c>
      <c r="C362" t="s">
        <v>1225</v>
      </c>
      <c r="D362" s="4">
        <v>0.61399999999999999</v>
      </c>
      <c r="E362" s="4">
        <f t="shared" si="16"/>
        <v>0.61299999999999999</v>
      </c>
      <c r="H362" t="str">
        <f t="shared" si="17"/>
        <v>140870Libre</v>
      </c>
      <c r="I362">
        <v>140870</v>
      </c>
      <c r="J362" t="s">
        <v>1226</v>
      </c>
      <c r="K362" s="4">
        <v>1.7549999999999999</v>
      </c>
      <c r="L362" s="4">
        <v>1.6839999999999999</v>
      </c>
    </row>
    <row r="363" spans="1:12" x14ac:dyDescent="0.2">
      <c r="A363" t="str">
        <f t="shared" si="15"/>
        <v>212119Driebanden Groot</v>
      </c>
      <c r="B363">
        <v>212119</v>
      </c>
      <c r="C363" t="s">
        <v>1225</v>
      </c>
      <c r="D363" s="4">
        <v>0.35699999999999998</v>
      </c>
      <c r="E363" s="4">
        <f t="shared" si="16"/>
        <v>0.32800000000000001</v>
      </c>
      <c r="H363" t="str">
        <f t="shared" si="17"/>
        <v>203178Libre</v>
      </c>
      <c r="I363">
        <v>203178</v>
      </c>
      <c r="J363" t="s">
        <v>1226</v>
      </c>
      <c r="K363" s="4">
        <v>1.8109999999999999</v>
      </c>
      <c r="L363" s="4">
        <v>1.68</v>
      </c>
    </row>
    <row r="364" spans="1:12" x14ac:dyDescent="0.2">
      <c r="A364" t="str">
        <f t="shared" si="15"/>
        <v>226652Driebanden Groot</v>
      </c>
      <c r="B364">
        <v>226652</v>
      </c>
      <c r="C364" t="s">
        <v>1225</v>
      </c>
      <c r="D364" s="4">
        <v>0.4</v>
      </c>
      <c r="E364" s="4">
        <f t="shared" si="16"/>
        <v>0.374</v>
      </c>
      <c r="H364" t="str">
        <f t="shared" si="17"/>
        <v>246344Libre</v>
      </c>
      <c r="I364">
        <v>246344</v>
      </c>
      <c r="J364" t="s">
        <v>1226</v>
      </c>
      <c r="K364" s="4">
        <v>1.4970000000000001</v>
      </c>
      <c r="L364" s="4">
        <v>1.6379999999999999</v>
      </c>
    </row>
    <row r="365" spans="1:12" x14ac:dyDescent="0.2">
      <c r="A365" t="str">
        <f t="shared" si="15"/>
        <v>215695Driebanden Groot</v>
      </c>
      <c r="B365">
        <v>215695</v>
      </c>
      <c r="C365" t="s">
        <v>1225</v>
      </c>
      <c r="D365" s="4">
        <v>0.60199999999999998</v>
      </c>
      <c r="E365" s="4">
        <f t="shared" si="16"/>
        <v>0.61199999999999999</v>
      </c>
      <c r="H365" t="str">
        <f t="shared" si="17"/>
        <v>160125Libre</v>
      </c>
      <c r="I365">
        <v>160125</v>
      </c>
      <c r="J365" t="s">
        <v>1226</v>
      </c>
      <c r="K365" s="4">
        <v>1.8360000000000001</v>
      </c>
      <c r="L365" s="4">
        <v>1.637</v>
      </c>
    </row>
    <row r="366" spans="1:12" x14ac:dyDescent="0.2">
      <c r="A366" t="str">
        <f t="shared" si="15"/>
        <v>103745Driebanden Groot</v>
      </c>
      <c r="B366">
        <v>103745</v>
      </c>
      <c r="C366" t="s">
        <v>1225</v>
      </c>
      <c r="D366" s="4">
        <v>0.34300000000000003</v>
      </c>
      <c r="E366" s="4">
        <f t="shared" si="16"/>
        <v>0.25600000000000001</v>
      </c>
      <c r="H366" t="str">
        <f t="shared" si="17"/>
        <v>170713Libre</v>
      </c>
      <c r="I366">
        <v>170713</v>
      </c>
      <c r="J366" t="s">
        <v>1226</v>
      </c>
      <c r="K366" s="4">
        <v>1.8660000000000001</v>
      </c>
      <c r="L366" s="4">
        <v>1.6120000000000001</v>
      </c>
    </row>
    <row r="367" spans="1:12" x14ac:dyDescent="0.2">
      <c r="A367" t="str">
        <f t="shared" si="15"/>
        <v>233356Driebanden Groot</v>
      </c>
      <c r="B367">
        <v>233356</v>
      </c>
      <c r="C367" t="s">
        <v>1225</v>
      </c>
      <c r="D367" s="4">
        <v>0.29699999999999999</v>
      </c>
      <c r="E367" s="4">
        <f t="shared" si="16"/>
        <v>0.29699999999999999</v>
      </c>
      <c r="H367" t="str">
        <f t="shared" si="17"/>
        <v>159671Libre</v>
      </c>
      <c r="I367">
        <v>159671</v>
      </c>
      <c r="J367" t="s">
        <v>1226</v>
      </c>
      <c r="K367" s="4">
        <v>1.6359999999999999</v>
      </c>
      <c r="L367" s="4">
        <v>1.607</v>
      </c>
    </row>
    <row r="368" spans="1:12" x14ac:dyDescent="0.2">
      <c r="A368" t="str">
        <f t="shared" si="15"/>
        <v>204165Driebanden Groot</v>
      </c>
      <c r="B368">
        <v>204165</v>
      </c>
      <c r="C368" t="s">
        <v>1225</v>
      </c>
      <c r="D368" s="4">
        <v>0.26500000000000001</v>
      </c>
      <c r="E368" s="4">
        <f t="shared" si="16"/>
        <v>0</v>
      </c>
      <c r="H368" t="str">
        <f t="shared" si="17"/>
        <v>219935Libre</v>
      </c>
      <c r="I368">
        <v>219935</v>
      </c>
      <c r="J368" t="s">
        <v>1226</v>
      </c>
      <c r="K368" s="4">
        <v>1.552</v>
      </c>
      <c r="L368" s="4">
        <v>1.601</v>
      </c>
    </row>
    <row r="369" spans="1:12" x14ac:dyDescent="0.2">
      <c r="A369" t="str">
        <f t="shared" si="15"/>
        <v>179947Driebanden Groot</v>
      </c>
      <c r="B369">
        <v>179947</v>
      </c>
      <c r="C369" t="s">
        <v>1225</v>
      </c>
      <c r="D369" s="4">
        <v>0.248</v>
      </c>
      <c r="E369" s="4">
        <f t="shared" si="16"/>
        <v>0.23599999999999999</v>
      </c>
      <c r="H369" t="str">
        <f t="shared" si="17"/>
        <v>265362Libre</v>
      </c>
      <c r="I369">
        <v>265362</v>
      </c>
      <c r="J369" t="s">
        <v>1226</v>
      </c>
      <c r="K369" s="4">
        <v>1.5569999999999999</v>
      </c>
      <c r="L369" s="4">
        <v>1.581</v>
      </c>
    </row>
    <row r="370" spans="1:12" x14ac:dyDescent="0.2">
      <c r="A370" t="str">
        <f t="shared" si="15"/>
        <v>103749Driebanden Groot</v>
      </c>
      <c r="B370">
        <v>103749</v>
      </c>
      <c r="C370" t="s">
        <v>1225</v>
      </c>
      <c r="D370" s="4">
        <v>0.33300000000000002</v>
      </c>
      <c r="E370" s="4">
        <f t="shared" si="16"/>
        <v>0.23899999999999999</v>
      </c>
      <c r="H370" t="str">
        <f t="shared" si="17"/>
        <v>226321Libre</v>
      </c>
      <c r="I370">
        <v>226321</v>
      </c>
      <c r="J370" t="s">
        <v>1226</v>
      </c>
      <c r="K370" s="4">
        <v>1.4990000000000001</v>
      </c>
      <c r="L370" s="4">
        <v>1.5680000000000001</v>
      </c>
    </row>
    <row r="371" spans="1:12" x14ac:dyDescent="0.2">
      <c r="A371" t="str">
        <f t="shared" si="15"/>
        <v>205846Driebanden Groot</v>
      </c>
      <c r="B371">
        <v>205846</v>
      </c>
      <c r="C371" t="s">
        <v>1225</v>
      </c>
      <c r="D371" s="4">
        <v>0.26400000000000001</v>
      </c>
      <c r="E371" s="4">
        <f t="shared" si="16"/>
        <v>0.22500000000000001</v>
      </c>
      <c r="H371" t="str">
        <f t="shared" si="17"/>
        <v>130963Libre</v>
      </c>
      <c r="I371">
        <v>130963</v>
      </c>
      <c r="J371" t="s">
        <v>1226</v>
      </c>
      <c r="K371" s="4">
        <v>1.6180000000000001</v>
      </c>
      <c r="L371" s="4">
        <v>1.5629999999999999</v>
      </c>
    </row>
    <row r="372" spans="1:12" x14ac:dyDescent="0.2">
      <c r="A372" t="str">
        <f t="shared" si="15"/>
        <v>127180Driebanden Groot</v>
      </c>
      <c r="B372">
        <v>127180</v>
      </c>
      <c r="C372" t="s">
        <v>1225</v>
      </c>
      <c r="D372" s="4">
        <v>0.77500000000000002</v>
      </c>
      <c r="E372" s="4">
        <f t="shared" si="16"/>
        <v>0.74299999999999999</v>
      </c>
      <c r="H372" t="str">
        <f t="shared" si="17"/>
        <v>215528Libre</v>
      </c>
      <c r="I372">
        <v>215528</v>
      </c>
      <c r="J372" t="s">
        <v>1226</v>
      </c>
      <c r="K372" s="4">
        <v>1.835</v>
      </c>
      <c r="L372" s="4">
        <v>1.552</v>
      </c>
    </row>
    <row r="373" spans="1:12" x14ac:dyDescent="0.2">
      <c r="A373" t="str">
        <f t="shared" si="15"/>
        <v>176236Driebanden Groot</v>
      </c>
      <c r="B373">
        <v>176236</v>
      </c>
      <c r="C373" t="s">
        <v>1225</v>
      </c>
      <c r="D373" s="4">
        <v>0.44700000000000001</v>
      </c>
      <c r="E373" s="4">
        <f t="shared" si="16"/>
        <v>0.39400000000000002</v>
      </c>
      <c r="H373" t="str">
        <f t="shared" si="17"/>
        <v>265423Libre</v>
      </c>
      <c r="I373">
        <v>265423</v>
      </c>
      <c r="J373" t="s">
        <v>1226</v>
      </c>
      <c r="K373" s="4">
        <v>1.369</v>
      </c>
      <c r="L373" s="4">
        <v>1.546</v>
      </c>
    </row>
    <row r="374" spans="1:12" x14ac:dyDescent="0.2">
      <c r="A374" t="str">
        <f t="shared" si="15"/>
        <v>173260Driebanden Groot</v>
      </c>
      <c r="B374">
        <v>173260</v>
      </c>
      <c r="C374" t="s">
        <v>1225</v>
      </c>
      <c r="D374" s="4">
        <v>0.39500000000000002</v>
      </c>
      <c r="E374" s="4">
        <f t="shared" si="16"/>
        <v>0.36399999999999999</v>
      </c>
      <c r="H374" t="str">
        <f t="shared" si="17"/>
        <v>217604Libre</v>
      </c>
      <c r="I374">
        <v>217604</v>
      </c>
      <c r="J374" t="s">
        <v>1226</v>
      </c>
      <c r="K374" s="4">
        <v>1.823</v>
      </c>
      <c r="L374" s="4">
        <v>1.524</v>
      </c>
    </row>
    <row r="375" spans="1:12" x14ac:dyDescent="0.2">
      <c r="A375" t="str">
        <f t="shared" si="15"/>
        <v>151369Libre</v>
      </c>
      <c r="B375">
        <v>151369</v>
      </c>
      <c r="C375" s="3" t="s">
        <v>1226</v>
      </c>
      <c r="D375" s="4">
        <v>5.1740000000000004</v>
      </c>
      <c r="E375" s="4">
        <f t="shared" si="16"/>
        <v>4.3330000000000002</v>
      </c>
      <c r="H375" t="str">
        <f t="shared" si="17"/>
        <v>223825Libre</v>
      </c>
      <c r="I375">
        <v>223825</v>
      </c>
      <c r="J375" t="s">
        <v>1226</v>
      </c>
      <c r="K375" s="4">
        <v>1.575</v>
      </c>
      <c r="L375" s="4">
        <v>1.52</v>
      </c>
    </row>
    <row r="376" spans="1:12" x14ac:dyDescent="0.2">
      <c r="A376" t="str">
        <f t="shared" si="15"/>
        <v>123551Libre</v>
      </c>
      <c r="B376">
        <v>123551</v>
      </c>
      <c r="C376" s="3" t="s">
        <v>1226</v>
      </c>
      <c r="D376" s="4">
        <v>5.14</v>
      </c>
      <c r="E376" s="4">
        <f t="shared" si="16"/>
        <v>3.7850000000000001</v>
      </c>
      <c r="H376" t="str">
        <f t="shared" si="17"/>
        <v>222948Libre</v>
      </c>
      <c r="I376">
        <v>222948</v>
      </c>
      <c r="J376" t="s">
        <v>1226</v>
      </c>
      <c r="K376" s="4">
        <v>1.647</v>
      </c>
      <c r="L376" s="4">
        <v>1.5189999999999999</v>
      </c>
    </row>
    <row r="377" spans="1:12" x14ac:dyDescent="0.2">
      <c r="A377" t="str">
        <f t="shared" si="15"/>
        <v>131689Libre</v>
      </c>
      <c r="B377">
        <v>131689</v>
      </c>
      <c r="C377" s="3" t="s">
        <v>1226</v>
      </c>
      <c r="D377" s="4">
        <v>3.3879999999999999</v>
      </c>
      <c r="E377" s="4">
        <f t="shared" si="16"/>
        <v>3.0129999999999999</v>
      </c>
      <c r="H377" t="str">
        <f t="shared" si="17"/>
        <v>205929Libre</v>
      </c>
      <c r="I377">
        <v>205929</v>
      </c>
      <c r="J377" t="s">
        <v>1226</v>
      </c>
      <c r="K377" s="4">
        <v>2.5640000000000001</v>
      </c>
      <c r="L377" s="4">
        <v>1.518</v>
      </c>
    </row>
    <row r="378" spans="1:12" x14ac:dyDescent="0.2">
      <c r="A378" t="str">
        <f t="shared" si="15"/>
        <v>182479Libre</v>
      </c>
      <c r="B378">
        <v>182479</v>
      </c>
      <c r="C378" s="3" t="s">
        <v>1226</v>
      </c>
      <c r="D378" s="4">
        <v>5.9210000000000003</v>
      </c>
      <c r="E378" s="4">
        <f t="shared" si="16"/>
        <v>0</v>
      </c>
      <c r="H378" t="str">
        <f t="shared" si="17"/>
        <v>148322Libre</v>
      </c>
      <c r="I378">
        <v>148322</v>
      </c>
      <c r="J378" t="s">
        <v>1226</v>
      </c>
      <c r="K378" s="4">
        <v>1.581</v>
      </c>
      <c r="L378" s="4">
        <v>1.4950000000000001</v>
      </c>
    </row>
    <row r="379" spans="1:12" x14ac:dyDescent="0.2">
      <c r="A379" t="str">
        <f t="shared" si="15"/>
        <v>271385Libre</v>
      </c>
      <c r="B379">
        <v>271385</v>
      </c>
      <c r="C379" s="3" t="s">
        <v>1226</v>
      </c>
      <c r="D379" s="4">
        <v>2.403</v>
      </c>
      <c r="E379" s="4">
        <f t="shared" si="16"/>
        <v>2.585</v>
      </c>
      <c r="H379" t="str">
        <f t="shared" si="17"/>
        <v>143108Libre</v>
      </c>
      <c r="I379">
        <v>143108</v>
      </c>
      <c r="J379" t="s">
        <v>1226</v>
      </c>
      <c r="K379" s="4">
        <v>1.7450000000000001</v>
      </c>
      <c r="L379" s="4">
        <v>1.4930000000000001</v>
      </c>
    </row>
    <row r="380" spans="1:12" x14ac:dyDescent="0.2">
      <c r="A380" t="str">
        <f t="shared" si="15"/>
        <v>207179Libre</v>
      </c>
      <c r="B380">
        <v>207179</v>
      </c>
      <c r="C380" s="3" t="s">
        <v>1226</v>
      </c>
      <c r="D380" s="4">
        <v>12.802</v>
      </c>
      <c r="E380" s="4">
        <f t="shared" si="16"/>
        <v>12.802</v>
      </c>
      <c r="H380" t="str">
        <f t="shared" si="17"/>
        <v>125200Libre</v>
      </c>
      <c r="I380">
        <v>125200</v>
      </c>
      <c r="J380" t="s">
        <v>1226</v>
      </c>
      <c r="K380" s="4">
        <v>1.6539999999999999</v>
      </c>
      <c r="L380" s="4">
        <v>1.486</v>
      </c>
    </row>
    <row r="381" spans="1:12" x14ac:dyDescent="0.2">
      <c r="A381" t="str">
        <f t="shared" si="15"/>
        <v>131030Libre</v>
      </c>
      <c r="B381">
        <v>131030</v>
      </c>
      <c r="C381" s="3" t="s">
        <v>1226</v>
      </c>
      <c r="D381" s="4">
        <v>9.2650000000000006</v>
      </c>
      <c r="E381" s="4">
        <f t="shared" si="16"/>
        <v>9.1029999999999998</v>
      </c>
      <c r="H381" t="str">
        <f t="shared" si="17"/>
        <v>147354Libre</v>
      </c>
      <c r="I381">
        <v>147354</v>
      </c>
      <c r="J381" t="s">
        <v>1226</v>
      </c>
      <c r="K381" s="4">
        <v>1.56</v>
      </c>
      <c r="L381" s="4">
        <v>1.484</v>
      </c>
    </row>
    <row r="382" spans="1:12" x14ac:dyDescent="0.2">
      <c r="A382" t="str">
        <f t="shared" si="15"/>
        <v>134815Libre</v>
      </c>
      <c r="B382">
        <v>134815</v>
      </c>
      <c r="C382" s="3" t="s">
        <v>1226</v>
      </c>
      <c r="D382" s="4">
        <v>6.5919999999999996</v>
      </c>
      <c r="E382" s="4">
        <f t="shared" si="16"/>
        <v>6.5919999999999996</v>
      </c>
      <c r="H382" t="str">
        <f t="shared" si="17"/>
        <v>271252Libre</v>
      </c>
      <c r="I382">
        <v>271252</v>
      </c>
      <c r="J382" t="s">
        <v>1226</v>
      </c>
      <c r="K382" s="4">
        <v>1.2649999999999999</v>
      </c>
      <c r="L382" s="4">
        <v>1.4710000000000001</v>
      </c>
    </row>
    <row r="383" spans="1:12" x14ac:dyDescent="0.2">
      <c r="A383" t="str">
        <f t="shared" si="15"/>
        <v>214174Libre</v>
      </c>
      <c r="B383">
        <v>214174</v>
      </c>
      <c r="C383" s="3" t="s">
        <v>1226</v>
      </c>
      <c r="D383" s="4">
        <v>4.33</v>
      </c>
      <c r="E383" s="4">
        <f t="shared" si="16"/>
        <v>4.9480000000000004</v>
      </c>
      <c r="H383" t="str">
        <f t="shared" si="17"/>
        <v>222843Libre</v>
      </c>
      <c r="I383">
        <v>222843</v>
      </c>
      <c r="J383" t="s">
        <v>1226</v>
      </c>
      <c r="K383" s="4">
        <v>1.464</v>
      </c>
      <c r="L383" s="4">
        <v>1.47</v>
      </c>
    </row>
    <row r="384" spans="1:12" x14ac:dyDescent="0.2">
      <c r="A384" t="str">
        <f t="shared" si="15"/>
        <v>265908Libre</v>
      </c>
      <c r="B384">
        <v>265908</v>
      </c>
      <c r="C384" s="3" t="s">
        <v>1226</v>
      </c>
      <c r="D384" s="4">
        <v>3.1120000000000001</v>
      </c>
      <c r="E384" s="4">
        <f t="shared" si="16"/>
        <v>3.1150000000000002</v>
      </c>
      <c r="H384" t="str">
        <f t="shared" si="17"/>
        <v>140706Libre</v>
      </c>
      <c r="I384">
        <v>140706</v>
      </c>
      <c r="J384" t="s">
        <v>1226</v>
      </c>
      <c r="K384" s="4">
        <v>1.472</v>
      </c>
      <c r="L384" s="4">
        <v>1.444</v>
      </c>
    </row>
    <row r="385" spans="1:12" x14ac:dyDescent="0.2">
      <c r="A385" t="str">
        <f t="shared" si="15"/>
        <v>153210Libre</v>
      </c>
      <c r="B385">
        <v>153210</v>
      </c>
      <c r="C385" s="3" t="s">
        <v>1226</v>
      </c>
      <c r="D385" s="4">
        <v>2.3199999999999998</v>
      </c>
      <c r="E385" s="4">
        <f t="shared" si="16"/>
        <v>2.1819999999999999</v>
      </c>
      <c r="H385" t="str">
        <f t="shared" si="17"/>
        <v>138298Libre</v>
      </c>
      <c r="I385">
        <v>138298</v>
      </c>
      <c r="J385" t="s">
        <v>1226</v>
      </c>
      <c r="K385" s="4">
        <v>2.1720000000000002</v>
      </c>
      <c r="L385" s="4">
        <v>2.1720000000000002</v>
      </c>
    </row>
    <row r="386" spans="1:12" x14ac:dyDescent="0.2">
      <c r="A386" t="str">
        <f t="shared" si="15"/>
        <v>165903Libre</v>
      </c>
      <c r="B386">
        <v>165903</v>
      </c>
      <c r="C386" s="3" t="s">
        <v>1226</v>
      </c>
      <c r="D386" s="4">
        <v>6.875</v>
      </c>
      <c r="E386" s="4">
        <f t="shared" si="16"/>
        <v>7.7569999999999997</v>
      </c>
      <c r="H386" t="str">
        <f t="shared" si="17"/>
        <v>204403Libre</v>
      </c>
      <c r="I386">
        <v>204403</v>
      </c>
      <c r="J386" t="s">
        <v>1226</v>
      </c>
      <c r="K386" s="4">
        <v>1.27</v>
      </c>
      <c r="L386" s="4">
        <v>1.429</v>
      </c>
    </row>
    <row r="387" spans="1:12" x14ac:dyDescent="0.2">
      <c r="A387" t="str">
        <f t="shared" ref="A387:A450" si="18">IF(B387&lt;&gt;"",B387&amp;C387,"")</f>
        <v>105313Libre</v>
      </c>
      <c r="B387">
        <v>105313</v>
      </c>
      <c r="C387" s="3" t="s">
        <v>1226</v>
      </c>
      <c r="D387" s="4">
        <v>4.726</v>
      </c>
      <c r="E387" s="4">
        <f t="shared" ref="E387:E450" si="19">IF(A387&lt;&gt;"",IF(ISNA(VLOOKUP(A387,H:L,5,0)),0,VLOOKUP(A387,H:L,5,0)),"")</f>
        <v>4.5720000000000001</v>
      </c>
      <c r="H387" t="str">
        <f t="shared" ref="H387:H450" si="20">IF(I387&lt;&gt;"",I387&amp;J387,"")</f>
        <v>223712Libre</v>
      </c>
      <c r="I387">
        <v>223712</v>
      </c>
      <c r="J387" t="s">
        <v>1226</v>
      </c>
      <c r="K387" s="4">
        <v>1.7609999999999999</v>
      </c>
      <c r="L387" s="4">
        <v>1.4279999999999999</v>
      </c>
    </row>
    <row r="388" spans="1:12" x14ac:dyDescent="0.2">
      <c r="A388" t="str">
        <f t="shared" si="18"/>
        <v>108257Libre</v>
      </c>
      <c r="B388">
        <v>108257</v>
      </c>
      <c r="C388" s="3" t="s">
        <v>1226</v>
      </c>
      <c r="D388" s="4">
        <v>8.6509999999999998</v>
      </c>
      <c r="E388" s="4">
        <f t="shared" si="19"/>
        <v>6.4960000000000004</v>
      </c>
      <c r="H388" t="str">
        <f t="shared" si="20"/>
        <v>109589Libre</v>
      </c>
      <c r="I388">
        <v>109589</v>
      </c>
      <c r="J388" t="s">
        <v>1226</v>
      </c>
      <c r="K388" s="4">
        <v>2.0590000000000002</v>
      </c>
      <c r="L388" s="4">
        <v>1.397</v>
      </c>
    </row>
    <row r="389" spans="1:12" x14ac:dyDescent="0.2">
      <c r="A389" t="str">
        <f t="shared" si="18"/>
        <v>219580Libre</v>
      </c>
      <c r="B389">
        <v>219580</v>
      </c>
      <c r="C389" s="3" t="s">
        <v>1226</v>
      </c>
      <c r="D389" s="4">
        <v>3.101</v>
      </c>
      <c r="E389" s="4">
        <f t="shared" si="19"/>
        <v>3.077</v>
      </c>
      <c r="H389" t="str">
        <f t="shared" si="20"/>
        <v>246324Libre</v>
      </c>
      <c r="I389">
        <v>246324</v>
      </c>
      <c r="J389" t="s">
        <v>1226</v>
      </c>
      <c r="K389" s="4">
        <v>1.462</v>
      </c>
      <c r="L389" s="4">
        <v>1.3879999999999999</v>
      </c>
    </row>
    <row r="390" spans="1:12" x14ac:dyDescent="0.2">
      <c r="A390" t="str">
        <f t="shared" si="18"/>
        <v>154572Libre</v>
      </c>
      <c r="B390">
        <v>154572</v>
      </c>
      <c r="C390" s="3" t="s">
        <v>1226</v>
      </c>
      <c r="D390" s="4">
        <v>1.51</v>
      </c>
      <c r="E390" s="4">
        <f t="shared" si="19"/>
        <v>0</v>
      </c>
      <c r="H390" t="str">
        <f t="shared" si="20"/>
        <v>263560Libre</v>
      </c>
      <c r="I390">
        <v>263560</v>
      </c>
      <c r="J390" t="s">
        <v>1226</v>
      </c>
      <c r="K390" s="4">
        <v>1.278</v>
      </c>
      <c r="L390" s="4">
        <v>1.3879999999999999</v>
      </c>
    </row>
    <row r="391" spans="1:12" x14ac:dyDescent="0.2">
      <c r="A391" t="str">
        <f t="shared" si="18"/>
        <v>110740Libre</v>
      </c>
      <c r="B391">
        <v>110740</v>
      </c>
      <c r="C391" s="3" t="s">
        <v>1226</v>
      </c>
      <c r="D391" s="4">
        <v>6.05</v>
      </c>
      <c r="E391" s="4">
        <f t="shared" si="19"/>
        <v>6.9290000000000003</v>
      </c>
      <c r="H391" t="str">
        <f t="shared" si="20"/>
        <v>131897Libre</v>
      </c>
      <c r="I391">
        <v>131897</v>
      </c>
      <c r="J391" t="s">
        <v>1226</v>
      </c>
      <c r="K391" s="4">
        <v>1.5680000000000001</v>
      </c>
      <c r="L391" s="4">
        <v>1.5680000000000001</v>
      </c>
    </row>
    <row r="392" spans="1:12" x14ac:dyDescent="0.2">
      <c r="A392" t="str">
        <f t="shared" si="18"/>
        <v>113753Libre</v>
      </c>
      <c r="B392">
        <v>113753</v>
      </c>
      <c r="C392" s="3" t="s">
        <v>1226</v>
      </c>
      <c r="D392" s="4">
        <v>7.5880000000000001</v>
      </c>
      <c r="E392" s="4">
        <f t="shared" si="19"/>
        <v>7.149</v>
      </c>
      <c r="H392" t="str">
        <f t="shared" si="20"/>
        <v>217603Libre</v>
      </c>
      <c r="I392">
        <v>217603</v>
      </c>
      <c r="J392" t="s">
        <v>1226</v>
      </c>
      <c r="K392" s="4">
        <v>1.3979999999999999</v>
      </c>
      <c r="L392" s="4">
        <v>1.365</v>
      </c>
    </row>
    <row r="393" spans="1:12" x14ac:dyDescent="0.2">
      <c r="A393" t="str">
        <f t="shared" si="18"/>
        <v>165940Libre</v>
      </c>
      <c r="B393">
        <v>165940</v>
      </c>
      <c r="C393" s="3" t="s">
        <v>1226</v>
      </c>
      <c r="D393" s="4">
        <v>5</v>
      </c>
      <c r="E393" s="4">
        <f t="shared" si="19"/>
        <v>4.407</v>
      </c>
      <c r="H393" t="str">
        <f t="shared" si="20"/>
        <v>217595Libre</v>
      </c>
      <c r="I393">
        <v>217595</v>
      </c>
      <c r="J393" t="s">
        <v>1226</v>
      </c>
      <c r="K393" s="4">
        <v>1.3859999999999999</v>
      </c>
      <c r="L393" s="4">
        <v>1.363</v>
      </c>
    </row>
    <row r="394" spans="1:12" x14ac:dyDescent="0.2">
      <c r="A394" t="str">
        <f t="shared" si="18"/>
        <v>146566Libre</v>
      </c>
      <c r="B394">
        <v>146566</v>
      </c>
      <c r="C394" s="3" t="s">
        <v>1226</v>
      </c>
      <c r="D394" s="4">
        <v>4.5949999999999998</v>
      </c>
      <c r="E394" s="4">
        <f t="shared" si="19"/>
        <v>4.6219999999999999</v>
      </c>
      <c r="H394" t="str">
        <f t="shared" si="20"/>
        <v>205198Libre</v>
      </c>
      <c r="I394">
        <v>205198</v>
      </c>
      <c r="J394" t="s">
        <v>1226</v>
      </c>
      <c r="K394" s="4">
        <v>1.4350000000000001</v>
      </c>
      <c r="L394" s="4">
        <v>1.361</v>
      </c>
    </row>
    <row r="395" spans="1:12" x14ac:dyDescent="0.2">
      <c r="A395" t="str">
        <f t="shared" si="18"/>
        <v>150765Libre</v>
      </c>
      <c r="B395">
        <v>150765</v>
      </c>
      <c r="C395" s="3" t="s">
        <v>1226</v>
      </c>
      <c r="D395" s="4">
        <v>3.6080000000000001</v>
      </c>
      <c r="E395" s="4">
        <f t="shared" si="19"/>
        <v>3.181</v>
      </c>
      <c r="H395" t="str">
        <f t="shared" si="20"/>
        <v>120418Libre</v>
      </c>
      <c r="I395">
        <v>120418</v>
      </c>
      <c r="J395" t="s">
        <v>1226</v>
      </c>
      <c r="K395" s="4">
        <v>1.0660000000000001</v>
      </c>
      <c r="L395" s="4">
        <v>1.3560000000000001</v>
      </c>
    </row>
    <row r="396" spans="1:12" x14ac:dyDescent="0.2">
      <c r="A396" t="str">
        <f t="shared" si="18"/>
        <v>106301Libre</v>
      </c>
      <c r="B396">
        <v>106301</v>
      </c>
      <c r="C396" s="3" t="s">
        <v>1226</v>
      </c>
      <c r="D396" s="4">
        <v>5.1180000000000003</v>
      </c>
      <c r="E396" s="4">
        <f t="shared" si="19"/>
        <v>4.5549999999999997</v>
      </c>
      <c r="H396" t="str">
        <f t="shared" si="20"/>
        <v>224931Libre</v>
      </c>
      <c r="I396">
        <v>224931</v>
      </c>
      <c r="J396" t="s">
        <v>1226</v>
      </c>
      <c r="K396" s="4">
        <v>1.4370000000000001</v>
      </c>
      <c r="L396" s="4">
        <v>1.3460000000000001</v>
      </c>
    </row>
    <row r="397" spans="1:12" x14ac:dyDescent="0.2">
      <c r="A397" t="str">
        <f t="shared" si="18"/>
        <v>106303Libre</v>
      </c>
      <c r="B397">
        <v>106303</v>
      </c>
      <c r="C397" s="3" t="s">
        <v>1226</v>
      </c>
      <c r="D397" s="4">
        <v>3.0670000000000002</v>
      </c>
      <c r="E397" s="4">
        <f t="shared" si="19"/>
        <v>2.56</v>
      </c>
      <c r="H397" t="str">
        <f t="shared" si="20"/>
        <v>208460Libre</v>
      </c>
      <c r="I397">
        <v>208460</v>
      </c>
      <c r="J397" t="s">
        <v>1226</v>
      </c>
      <c r="K397" s="4">
        <v>1.732</v>
      </c>
      <c r="L397" s="4">
        <v>1.337</v>
      </c>
    </row>
    <row r="398" spans="1:12" x14ac:dyDescent="0.2">
      <c r="A398" t="str">
        <f t="shared" si="18"/>
        <v>147019Libre</v>
      </c>
      <c r="B398">
        <v>147019</v>
      </c>
      <c r="C398" s="3" t="s">
        <v>1226</v>
      </c>
      <c r="D398" s="4">
        <v>3.4039999999999999</v>
      </c>
      <c r="E398" s="4">
        <f t="shared" si="19"/>
        <v>2.4590000000000001</v>
      </c>
      <c r="H398" t="str">
        <f t="shared" si="20"/>
        <v>229495Libre</v>
      </c>
      <c r="I398">
        <v>229495</v>
      </c>
      <c r="J398" t="s">
        <v>1226</v>
      </c>
      <c r="K398" s="4">
        <v>1.5369999999999999</v>
      </c>
      <c r="L398" s="4">
        <v>1.5369999999999999</v>
      </c>
    </row>
    <row r="399" spans="1:12" x14ac:dyDescent="0.2">
      <c r="A399" t="str">
        <f t="shared" si="18"/>
        <v>225834Libre</v>
      </c>
      <c r="B399">
        <v>225834</v>
      </c>
      <c r="C399" s="3" t="s">
        <v>1226</v>
      </c>
      <c r="D399" s="4">
        <v>3.1440000000000001</v>
      </c>
      <c r="E399" s="4">
        <f t="shared" si="19"/>
        <v>3.375</v>
      </c>
      <c r="H399" t="str">
        <f t="shared" si="20"/>
        <v>273387Libre</v>
      </c>
      <c r="I399">
        <v>273387</v>
      </c>
      <c r="J399" t="s">
        <v>1226</v>
      </c>
      <c r="K399" s="4">
        <v>1.25</v>
      </c>
      <c r="L399" s="4">
        <v>1.3260000000000001</v>
      </c>
    </row>
    <row r="400" spans="1:12" x14ac:dyDescent="0.2">
      <c r="A400" t="str">
        <f t="shared" si="18"/>
        <v>225510Libre</v>
      </c>
      <c r="B400">
        <v>225510</v>
      </c>
      <c r="C400" s="3" t="s">
        <v>1226</v>
      </c>
      <c r="D400" s="4">
        <v>2.6259999999999999</v>
      </c>
      <c r="E400" s="4">
        <f t="shared" si="19"/>
        <v>2.754</v>
      </c>
      <c r="H400" t="str">
        <f t="shared" si="20"/>
        <v>277692Libre</v>
      </c>
      <c r="I400">
        <v>277692</v>
      </c>
      <c r="J400" t="s">
        <v>1226</v>
      </c>
      <c r="K400" s="4">
        <v>1.7</v>
      </c>
      <c r="L400" s="4">
        <v>1.32</v>
      </c>
    </row>
    <row r="401" spans="1:12" x14ac:dyDescent="0.2">
      <c r="A401" t="str">
        <f t="shared" si="18"/>
        <v>229871Libre</v>
      </c>
      <c r="B401">
        <v>229871</v>
      </c>
      <c r="C401" s="3" t="s">
        <v>1226</v>
      </c>
      <c r="D401" s="4">
        <v>9.1059999999999999</v>
      </c>
      <c r="E401" s="4">
        <f t="shared" si="19"/>
        <v>0</v>
      </c>
      <c r="H401" t="str">
        <f t="shared" si="20"/>
        <v>217754Libre</v>
      </c>
      <c r="I401">
        <v>217754</v>
      </c>
      <c r="J401" t="s">
        <v>1226</v>
      </c>
      <c r="K401" s="4">
        <v>1.5720000000000001</v>
      </c>
      <c r="L401" s="4">
        <v>1.292</v>
      </c>
    </row>
    <row r="402" spans="1:12" x14ac:dyDescent="0.2">
      <c r="A402" t="str">
        <f t="shared" si="18"/>
        <v>106332Libre</v>
      </c>
      <c r="B402">
        <v>106332</v>
      </c>
      <c r="C402" s="3" t="s">
        <v>1226</v>
      </c>
      <c r="D402" s="4">
        <v>8.7379999999999995</v>
      </c>
      <c r="E402" s="4">
        <f t="shared" si="19"/>
        <v>6.9509999999999996</v>
      </c>
      <c r="H402" t="str">
        <f t="shared" si="20"/>
        <v>184303Libre</v>
      </c>
      <c r="I402">
        <v>184303</v>
      </c>
      <c r="J402" t="s">
        <v>1226</v>
      </c>
      <c r="K402" s="4">
        <v>1.331</v>
      </c>
      <c r="L402" s="4">
        <v>1.2909999999999999</v>
      </c>
    </row>
    <row r="403" spans="1:12" x14ac:dyDescent="0.2">
      <c r="A403" t="str">
        <f t="shared" si="18"/>
        <v>106304Libre</v>
      </c>
      <c r="B403">
        <v>106304</v>
      </c>
      <c r="C403" s="3" t="s">
        <v>1226</v>
      </c>
      <c r="D403" s="4">
        <v>3.0409999999999999</v>
      </c>
      <c r="E403" s="4">
        <f t="shared" si="19"/>
        <v>3.1019999999999999</v>
      </c>
      <c r="H403" t="str">
        <f t="shared" si="20"/>
        <v>261491Libre</v>
      </c>
      <c r="I403">
        <v>261491</v>
      </c>
      <c r="J403" t="s">
        <v>1226</v>
      </c>
      <c r="K403" s="4">
        <v>1.181</v>
      </c>
      <c r="L403" s="4">
        <v>1.2749999999999999</v>
      </c>
    </row>
    <row r="404" spans="1:12" x14ac:dyDescent="0.2">
      <c r="A404" t="str">
        <f t="shared" si="18"/>
        <v>271555Libre</v>
      </c>
      <c r="B404">
        <v>271555</v>
      </c>
      <c r="C404" s="3" t="s">
        <v>1226</v>
      </c>
      <c r="D404" s="4">
        <v>2.294</v>
      </c>
      <c r="E404" s="4">
        <f t="shared" si="19"/>
        <v>2.222</v>
      </c>
      <c r="H404" t="str">
        <f t="shared" si="20"/>
        <v>152849Libre</v>
      </c>
      <c r="I404">
        <v>152849</v>
      </c>
      <c r="J404" t="s">
        <v>1226</v>
      </c>
      <c r="K404" s="4">
        <v>1.226</v>
      </c>
      <c r="L404" s="4">
        <v>1.2689999999999999</v>
      </c>
    </row>
    <row r="405" spans="1:12" x14ac:dyDescent="0.2">
      <c r="A405" t="str">
        <f t="shared" si="18"/>
        <v>152880Libre</v>
      </c>
      <c r="B405">
        <v>152880</v>
      </c>
      <c r="C405" s="3" t="s">
        <v>1226</v>
      </c>
      <c r="D405" s="4">
        <v>13</v>
      </c>
      <c r="E405" s="4">
        <f t="shared" si="19"/>
        <v>0</v>
      </c>
      <c r="H405" t="str">
        <f t="shared" si="20"/>
        <v>219936Libre</v>
      </c>
      <c r="I405">
        <v>219936</v>
      </c>
      <c r="J405" t="s">
        <v>1226</v>
      </c>
      <c r="K405" s="4">
        <v>1.417</v>
      </c>
      <c r="L405" s="4">
        <v>1.268</v>
      </c>
    </row>
    <row r="406" spans="1:12" x14ac:dyDescent="0.2">
      <c r="A406" t="str">
        <f t="shared" si="18"/>
        <v>241074Libre</v>
      </c>
      <c r="B406">
        <v>241074</v>
      </c>
      <c r="C406" s="3" t="s">
        <v>1226</v>
      </c>
      <c r="D406" s="4">
        <v>3</v>
      </c>
      <c r="E406" s="4">
        <f t="shared" si="19"/>
        <v>3</v>
      </c>
      <c r="H406" t="str">
        <f t="shared" si="20"/>
        <v>217596Libre</v>
      </c>
      <c r="I406">
        <v>217596</v>
      </c>
      <c r="J406" t="s">
        <v>1226</v>
      </c>
      <c r="K406" s="4">
        <v>1.458</v>
      </c>
      <c r="L406" s="4">
        <v>1.266</v>
      </c>
    </row>
    <row r="407" spans="1:12" x14ac:dyDescent="0.2">
      <c r="A407" t="str">
        <f t="shared" si="18"/>
        <v>156033Libre</v>
      </c>
      <c r="B407">
        <v>156033</v>
      </c>
      <c r="C407" s="3" t="s">
        <v>1226</v>
      </c>
      <c r="D407" s="4">
        <v>3.5</v>
      </c>
      <c r="E407" s="4">
        <f t="shared" si="19"/>
        <v>3.0209999999999999</v>
      </c>
      <c r="H407" t="str">
        <f t="shared" si="20"/>
        <v>208901Libre</v>
      </c>
      <c r="I407">
        <v>208901</v>
      </c>
      <c r="J407" t="s">
        <v>1226</v>
      </c>
      <c r="K407" s="4">
        <v>1.32</v>
      </c>
      <c r="L407" s="4">
        <v>1.264</v>
      </c>
    </row>
    <row r="408" spans="1:12" x14ac:dyDescent="0.2">
      <c r="A408" t="str">
        <f t="shared" si="18"/>
        <v>261501Libre</v>
      </c>
      <c r="B408">
        <v>261501</v>
      </c>
      <c r="C408" s="3" t="s">
        <v>1226</v>
      </c>
      <c r="D408" s="4">
        <v>2.5</v>
      </c>
      <c r="E408" s="4">
        <f t="shared" si="19"/>
        <v>2.7679999999999998</v>
      </c>
      <c r="H408" t="str">
        <f t="shared" si="20"/>
        <v>213985Libre</v>
      </c>
      <c r="I408">
        <v>213985</v>
      </c>
      <c r="J408" t="s">
        <v>1226</v>
      </c>
      <c r="K408" s="4">
        <v>1.119</v>
      </c>
      <c r="L408" s="4">
        <v>1.258</v>
      </c>
    </row>
    <row r="409" spans="1:12" x14ac:dyDescent="0.2">
      <c r="A409" t="str">
        <f t="shared" si="18"/>
        <v>172841Libre</v>
      </c>
      <c r="B409">
        <v>172841</v>
      </c>
      <c r="C409" s="3" t="s">
        <v>1226</v>
      </c>
      <c r="D409" s="4">
        <v>4.7450000000000001</v>
      </c>
      <c r="E409" s="4">
        <f t="shared" si="19"/>
        <v>3.605</v>
      </c>
      <c r="H409" t="str">
        <f t="shared" si="20"/>
        <v>219921Libre</v>
      </c>
      <c r="I409">
        <v>219921</v>
      </c>
      <c r="J409" t="s">
        <v>1226</v>
      </c>
      <c r="K409" s="4">
        <v>1.272</v>
      </c>
      <c r="L409" s="4">
        <v>1.2569999999999999</v>
      </c>
    </row>
    <row r="410" spans="1:12" x14ac:dyDescent="0.2">
      <c r="A410" t="str">
        <f t="shared" si="18"/>
        <v>106620Libre</v>
      </c>
      <c r="B410">
        <v>106620</v>
      </c>
      <c r="C410" s="3" t="s">
        <v>1226</v>
      </c>
      <c r="D410" s="4">
        <v>12.465</v>
      </c>
      <c r="E410" s="4">
        <f t="shared" si="19"/>
        <v>12.465</v>
      </c>
      <c r="H410" t="str">
        <f t="shared" si="20"/>
        <v>246503Libre</v>
      </c>
      <c r="I410">
        <v>246503</v>
      </c>
      <c r="J410" t="s">
        <v>1226</v>
      </c>
      <c r="K410" s="4">
        <v>1.171</v>
      </c>
      <c r="L410" s="4">
        <v>1.244</v>
      </c>
    </row>
    <row r="411" spans="1:12" x14ac:dyDescent="0.2">
      <c r="A411" t="str">
        <f t="shared" si="18"/>
        <v>121257Libre</v>
      </c>
      <c r="B411">
        <v>121257</v>
      </c>
      <c r="C411" s="3" t="s">
        <v>1226</v>
      </c>
      <c r="D411" s="4">
        <v>9.8290000000000006</v>
      </c>
      <c r="E411" s="4">
        <f t="shared" si="19"/>
        <v>7.2640000000000002</v>
      </c>
      <c r="H411" t="str">
        <f t="shared" si="20"/>
        <v>261502Libre</v>
      </c>
      <c r="I411">
        <v>261502</v>
      </c>
      <c r="J411" t="s">
        <v>1226</v>
      </c>
      <c r="K411" s="4">
        <v>1.1359999999999999</v>
      </c>
      <c r="L411" s="4">
        <v>1.238</v>
      </c>
    </row>
    <row r="412" spans="1:12" x14ac:dyDescent="0.2">
      <c r="A412" t="str">
        <f t="shared" si="18"/>
        <v>122838Libre</v>
      </c>
      <c r="B412">
        <v>122838</v>
      </c>
      <c r="C412" s="3" t="s">
        <v>1226</v>
      </c>
      <c r="D412" s="4">
        <v>4.8170000000000002</v>
      </c>
      <c r="E412" s="4">
        <f t="shared" si="19"/>
        <v>4.2519999999999998</v>
      </c>
      <c r="H412" t="str">
        <f t="shared" si="20"/>
        <v>265801Libre</v>
      </c>
      <c r="I412">
        <v>265801</v>
      </c>
      <c r="J412" t="s">
        <v>1226</v>
      </c>
      <c r="K412" s="4">
        <v>1.109</v>
      </c>
      <c r="L412" s="4">
        <v>1.2370000000000001</v>
      </c>
    </row>
    <row r="413" spans="1:12" x14ac:dyDescent="0.2">
      <c r="A413" t="str">
        <f t="shared" si="18"/>
        <v>246795Libre</v>
      </c>
      <c r="B413">
        <v>246795</v>
      </c>
      <c r="C413" s="3" t="s">
        <v>1226</v>
      </c>
      <c r="D413" s="4">
        <v>4.516</v>
      </c>
      <c r="E413" s="4">
        <f t="shared" si="19"/>
        <v>3.9420000000000002</v>
      </c>
      <c r="H413" t="str">
        <f t="shared" si="20"/>
        <v>121531Libre</v>
      </c>
      <c r="I413">
        <v>121531</v>
      </c>
      <c r="J413" t="s">
        <v>1226</v>
      </c>
      <c r="K413" s="4">
        <v>1.3180000000000001</v>
      </c>
      <c r="L413" s="4">
        <v>1.236</v>
      </c>
    </row>
    <row r="414" spans="1:12" x14ac:dyDescent="0.2">
      <c r="A414" t="str">
        <f t="shared" si="18"/>
        <v>225489Libre</v>
      </c>
      <c r="B414">
        <v>225489</v>
      </c>
      <c r="C414" s="3" t="s">
        <v>1226</v>
      </c>
      <c r="D414" s="4">
        <v>4.0190000000000001</v>
      </c>
      <c r="E414" s="4">
        <f t="shared" si="19"/>
        <v>3.44</v>
      </c>
      <c r="H414" t="str">
        <f t="shared" si="20"/>
        <v>246390Libre</v>
      </c>
      <c r="I414">
        <v>246390</v>
      </c>
      <c r="J414" t="s">
        <v>1226</v>
      </c>
      <c r="K414" s="4">
        <v>1.5449999999999999</v>
      </c>
      <c r="L414" s="4">
        <v>1.232</v>
      </c>
    </row>
    <row r="415" spans="1:12" x14ac:dyDescent="0.2">
      <c r="A415" t="str">
        <f t="shared" si="18"/>
        <v>177699Libre</v>
      </c>
      <c r="B415">
        <v>177699</v>
      </c>
      <c r="C415" s="3" t="s">
        <v>1226</v>
      </c>
      <c r="D415" s="4">
        <v>3.07</v>
      </c>
      <c r="E415" s="4">
        <f t="shared" si="19"/>
        <v>3.1379999999999999</v>
      </c>
      <c r="H415" t="str">
        <f t="shared" si="20"/>
        <v>271253Libre</v>
      </c>
      <c r="I415">
        <v>271253</v>
      </c>
      <c r="J415" t="s">
        <v>1226</v>
      </c>
      <c r="K415" s="4">
        <v>1.1910000000000001</v>
      </c>
      <c r="L415" s="4">
        <v>1.1930000000000001</v>
      </c>
    </row>
    <row r="416" spans="1:12" x14ac:dyDescent="0.2">
      <c r="A416" t="str">
        <f t="shared" si="18"/>
        <v>159598Libre</v>
      </c>
      <c r="B416">
        <v>159598</v>
      </c>
      <c r="C416" s="3" t="s">
        <v>1226</v>
      </c>
      <c r="D416" s="4">
        <v>2.831</v>
      </c>
      <c r="E416" s="4">
        <f t="shared" si="19"/>
        <v>2.6070000000000002</v>
      </c>
      <c r="H416" t="str">
        <f t="shared" si="20"/>
        <v>278904Libre</v>
      </c>
      <c r="I416">
        <v>278904</v>
      </c>
      <c r="J416" t="s">
        <v>1226</v>
      </c>
      <c r="K416" s="4">
        <v>1.5</v>
      </c>
      <c r="L416" s="4">
        <v>1.19</v>
      </c>
    </row>
    <row r="417" spans="1:12" x14ac:dyDescent="0.2">
      <c r="A417" t="str">
        <f t="shared" si="18"/>
        <v>170719Libre</v>
      </c>
      <c r="B417">
        <v>170719</v>
      </c>
      <c r="C417" s="3" t="s">
        <v>1226</v>
      </c>
      <c r="D417" s="4">
        <v>2.0619999999999998</v>
      </c>
      <c r="E417" s="4">
        <f t="shared" si="19"/>
        <v>1.8620000000000001</v>
      </c>
      <c r="H417" t="str">
        <f t="shared" si="20"/>
        <v>228278Libre</v>
      </c>
      <c r="I417">
        <v>228278</v>
      </c>
      <c r="J417" t="s">
        <v>1226</v>
      </c>
      <c r="K417" s="4">
        <v>1.2490000000000001</v>
      </c>
      <c r="L417" s="4">
        <v>1.173</v>
      </c>
    </row>
    <row r="418" spans="1:12" x14ac:dyDescent="0.2">
      <c r="A418" t="str">
        <f t="shared" si="18"/>
        <v>223712Libre</v>
      </c>
      <c r="B418">
        <v>223712</v>
      </c>
      <c r="C418" s="3" t="s">
        <v>1226</v>
      </c>
      <c r="D418" s="4">
        <v>1.7609999999999999</v>
      </c>
      <c r="E418" s="4">
        <f t="shared" si="19"/>
        <v>1.4279999999999999</v>
      </c>
      <c r="H418" t="str">
        <f t="shared" si="20"/>
        <v>236927Libre</v>
      </c>
      <c r="I418">
        <v>236927</v>
      </c>
      <c r="J418" t="s">
        <v>1226</v>
      </c>
      <c r="K418" s="4">
        <v>1.129</v>
      </c>
      <c r="L418" s="4">
        <v>1.171</v>
      </c>
    </row>
    <row r="419" spans="1:12" x14ac:dyDescent="0.2">
      <c r="A419" t="str">
        <f t="shared" si="18"/>
        <v>208624Libre</v>
      </c>
      <c r="B419">
        <v>208624</v>
      </c>
      <c r="C419" s="3" t="s">
        <v>1226</v>
      </c>
      <c r="D419" s="4">
        <v>1.569</v>
      </c>
      <c r="E419" s="4">
        <f t="shared" si="19"/>
        <v>0</v>
      </c>
      <c r="H419" t="str">
        <f t="shared" si="20"/>
        <v>217591Libre</v>
      </c>
      <c r="I419">
        <v>217591</v>
      </c>
      <c r="J419" t="s">
        <v>1226</v>
      </c>
      <c r="K419" s="4">
        <v>1.3440000000000001</v>
      </c>
      <c r="L419" s="4">
        <v>1.17</v>
      </c>
    </row>
    <row r="420" spans="1:12" x14ac:dyDescent="0.2">
      <c r="A420" t="str">
        <f t="shared" si="18"/>
        <v>140706Libre</v>
      </c>
      <c r="B420">
        <v>140706</v>
      </c>
      <c r="C420" s="3" t="s">
        <v>1226</v>
      </c>
      <c r="D420" s="4">
        <v>1.472</v>
      </c>
      <c r="E420" s="4">
        <f t="shared" si="19"/>
        <v>1.444</v>
      </c>
      <c r="H420" t="str">
        <f t="shared" si="20"/>
        <v>246348Libre</v>
      </c>
      <c r="I420">
        <v>246348</v>
      </c>
      <c r="J420" t="s">
        <v>1226</v>
      </c>
      <c r="K420" s="4">
        <v>1.3440000000000001</v>
      </c>
      <c r="L420" s="4">
        <v>1.1679999999999999</v>
      </c>
    </row>
    <row r="421" spans="1:12" x14ac:dyDescent="0.2">
      <c r="A421" t="str">
        <f t="shared" si="18"/>
        <v>112495Libre</v>
      </c>
      <c r="B421">
        <v>112495</v>
      </c>
      <c r="C421" s="3" t="s">
        <v>1226</v>
      </c>
      <c r="D421" s="4">
        <v>5.1539999999999999</v>
      </c>
      <c r="E421" s="4">
        <f t="shared" si="19"/>
        <v>4.8360000000000003</v>
      </c>
      <c r="H421" t="str">
        <f t="shared" si="20"/>
        <v>221609Libre</v>
      </c>
      <c r="I421">
        <v>221609</v>
      </c>
      <c r="J421" t="s">
        <v>1226</v>
      </c>
      <c r="K421" s="4">
        <v>1.1830000000000001</v>
      </c>
      <c r="L421" s="4">
        <v>1.1679999999999999</v>
      </c>
    </row>
    <row r="422" spans="1:12" x14ac:dyDescent="0.2">
      <c r="A422" t="str">
        <f t="shared" si="18"/>
        <v>105961Libre</v>
      </c>
      <c r="B422">
        <v>105961</v>
      </c>
      <c r="C422" s="3" t="s">
        <v>1226</v>
      </c>
      <c r="D422" s="4">
        <v>2.5179999999999998</v>
      </c>
      <c r="E422" s="4">
        <f t="shared" si="19"/>
        <v>2.2370000000000001</v>
      </c>
      <c r="H422" t="str">
        <f t="shared" si="20"/>
        <v>209833Libre</v>
      </c>
      <c r="I422">
        <v>209833</v>
      </c>
      <c r="J422" t="s">
        <v>1226</v>
      </c>
      <c r="K422" s="4">
        <v>1.006</v>
      </c>
      <c r="L422" s="4">
        <v>1.1579999999999999</v>
      </c>
    </row>
    <row r="423" spans="1:12" x14ac:dyDescent="0.2">
      <c r="A423" t="str">
        <f t="shared" si="18"/>
        <v>131897Libre</v>
      </c>
      <c r="B423">
        <v>131897</v>
      </c>
      <c r="C423" s="3" t="s">
        <v>1226</v>
      </c>
      <c r="D423" s="4">
        <v>1.5680000000000001</v>
      </c>
      <c r="E423" s="4">
        <f t="shared" si="19"/>
        <v>1.5680000000000001</v>
      </c>
      <c r="H423" t="str">
        <f t="shared" si="20"/>
        <v>246512Libre</v>
      </c>
      <c r="I423">
        <v>246512</v>
      </c>
      <c r="J423" t="s">
        <v>1226</v>
      </c>
      <c r="K423" s="4">
        <v>0.92200000000000004</v>
      </c>
      <c r="L423" s="4">
        <v>0.92200000000000004</v>
      </c>
    </row>
    <row r="424" spans="1:12" x14ac:dyDescent="0.2">
      <c r="A424" t="str">
        <f t="shared" si="18"/>
        <v>150441Libre</v>
      </c>
      <c r="B424">
        <v>150441</v>
      </c>
      <c r="C424" s="3" t="s">
        <v>1226</v>
      </c>
      <c r="D424" s="4">
        <v>1.6060000000000001</v>
      </c>
      <c r="E424" s="4">
        <f t="shared" si="19"/>
        <v>1.756</v>
      </c>
      <c r="H424" t="str">
        <f t="shared" si="20"/>
        <v>130805Libre</v>
      </c>
      <c r="I424">
        <v>130805</v>
      </c>
      <c r="J424" t="s">
        <v>1226</v>
      </c>
      <c r="K424" s="4">
        <v>1.54</v>
      </c>
      <c r="L424" s="4">
        <v>1.133</v>
      </c>
    </row>
    <row r="425" spans="1:12" x14ac:dyDescent="0.2">
      <c r="A425" t="str">
        <f t="shared" si="18"/>
        <v>165924Libre</v>
      </c>
      <c r="B425">
        <v>165924</v>
      </c>
      <c r="C425" s="3" t="s">
        <v>1226</v>
      </c>
      <c r="D425" s="4">
        <v>2.7890000000000001</v>
      </c>
      <c r="E425" s="4">
        <f t="shared" si="19"/>
        <v>2.4740000000000002</v>
      </c>
      <c r="H425" t="str">
        <f t="shared" si="20"/>
        <v>229694Libre</v>
      </c>
      <c r="I425">
        <v>229694</v>
      </c>
      <c r="J425" t="s">
        <v>1226</v>
      </c>
      <c r="K425" s="4">
        <v>1.474</v>
      </c>
      <c r="L425" s="4">
        <v>1.123</v>
      </c>
    </row>
    <row r="426" spans="1:12" x14ac:dyDescent="0.2">
      <c r="A426" t="str">
        <f t="shared" si="18"/>
        <v>147354Libre</v>
      </c>
      <c r="B426">
        <v>147354</v>
      </c>
      <c r="C426" s="3" t="s">
        <v>1226</v>
      </c>
      <c r="D426" s="4">
        <v>1.56</v>
      </c>
      <c r="E426" s="4">
        <f t="shared" si="19"/>
        <v>1.484</v>
      </c>
      <c r="H426" t="str">
        <f t="shared" si="20"/>
        <v>108511Libre</v>
      </c>
      <c r="I426">
        <v>108511</v>
      </c>
      <c r="J426" t="s">
        <v>1226</v>
      </c>
      <c r="K426" s="4">
        <v>1.028</v>
      </c>
      <c r="L426" s="4">
        <v>1.0840000000000001</v>
      </c>
    </row>
    <row r="427" spans="1:12" x14ac:dyDescent="0.2">
      <c r="A427" t="str">
        <f t="shared" si="18"/>
        <v>160125Libre</v>
      </c>
      <c r="B427">
        <v>160125</v>
      </c>
      <c r="C427" s="3" t="s">
        <v>1226</v>
      </c>
      <c r="D427" s="4">
        <v>1.8360000000000001</v>
      </c>
      <c r="E427" s="4">
        <f t="shared" si="19"/>
        <v>1.637</v>
      </c>
      <c r="H427" t="str">
        <f t="shared" si="20"/>
        <v>263553Libre</v>
      </c>
      <c r="I427">
        <v>263553</v>
      </c>
      <c r="J427" t="s">
        <v>1226</v>
      </c>
      <c r="K427" s="4">
        <v>1.141</v>
      </c>
      <c r="L427" s="4">
        <v>1.0620000000000001</v>
      </c>
    </row>
    <row r="428" spans="1:12" x14ac:dyDescent="0.2">
      <c r="A428" t="str">
        <f t="shared" si="18"/>
        <v>152849Libre</v>
      </c>
      <c r="B428">
        <v>152849</v>
      </c>
      <c r="C428" s="3" t="s">
        <v>1226</v>
      </c>
      <c r="D428" s="4">
        <v>1.226</v>
      </c>
      <c r="E428" s="4">
        <f t="shared" si="19"/>
        <v>1.2689999999999999</v>
      </c>
      <c r="H428" t="str">
        <f t="shared" si="20"/>
        <v>104879Libre</v>
      </c>
      <c r="I428">
        <v>104879</v>
      </c>
      <c r="J428" t="s">
        <v>1226</v>
      </c>
      <c r="K428" s="4">
        <v>1.4450000000000001</v>
      </c>
      <c r="L428" s="4">
        <v>1.0589999999999999</v>
      </c>
    </row>
    <row r="429" spans="1:12" x14ac:dyDescent="0.2">
      <c r="A429" t="str">
        <f t="shared" si="18"/>
        <v>217600Libre</v>
      </c>
      <c r="B429">
        <v>217600</v>
      </c>
      <c r="C429" s="3" t="s">
        <v>1226</v>
      </c>
      <c r="D429" s="4">
        <v>2.8380000000000001</v>
      </c>
      <c r="E429" s="4">
        <f t="shared" si="19"/>
        <v>2.2440000000000002</v>
      </c>
      <c r="H429" t="str">
        <f t="shared" si="20"/>
        <v>246604Libre</v>
      </c>
      <c r="I429">
        <v>246604</v>
      </c>
      <c r="J429" t="s">
        <v>1226</v>
      </c>
      <c r="K429" s="4">
        <v>0.99399999999999999</v>
      </c>
      <c r="L429" s="4">
        <v>1.0569999999999999</v>
      </c>
    </row>
    <row r="430" spans="1:12" x14ac:dyDescent="0.2">
      <c r="A430" t="str">
        <f t="shared" si="18"/>
        <v>219716Libre</v>
      </c>
      <c r="B430">
        <v>219716</v>
      </c>
      <c r="C430" s="3" t="s">
        <v>1226</v>
      </c>
      <c r="D430" s="4">
        <v>2.8039999999999998</v>
      </c>
      <c r="E430" s="4">
        <f t="shared" si="19"/>
        <v>2.391</v>
      </c>
      <c r="H430" t="str">
        <f t="shared" si="20"/>
        <v>161433Libre</v>
      </c>
      <c r="I430">
        <v>161433</v>
      </c>
      <c r="J430" t="s">
        <v>1226</v>
      </c>
      <c r="K430" s="4">
        <v>1.4850000000000001</v>
      </c>
      <c r="L430" s="4">
        <v>1.4850000000000001</v>
      </c>
    </row>
    <row r="431" spans="1:12" x14ac:dyDescent="0.2">
      <c r="A431" t="str">
        <f t="shared" si="18"/>
        <v>217604Libre</v>
      </c>
      <c r="B431">
        <v>217604</v>
      </c>
      <c r="C431" s="3" t="s">
        <v>1226</v>
      </c>
      <c r="D431" s="4">
        <v>1.823</v>
      </c>
      <c r="E431" s="4">
        <f t="shared" si="19"/>
        <v>1.524</v>
      </c>
      <c r="H431" t="str">
        <f t="shared" si="20"/>
        <v>166588Libre</v>
      </c>
      <c r="I431">
        <v>166588</v>
      </c>
      <c r="J431" t="s">
        <v>1226</v>
      </c>
      <c r="K431" s="4">
        <v>0.79600000000000004</v>
      </c>
      <c r="L431" s="4">
        <v>1.0349999999999999</v>
      </c>
    </row>
    <row r="432" spans="1:12" x14ac:dyDescent="0.2">
      <c r="A432" t="str">
        <f t="shared" si="18"/>
        <v>226321Libre</v>
      </c>
      <c r="B432">
        <v>226321</v>
      </c>
      <c r="C432" s="3" t="s">
        <v>1226</v>
      </c>
      <c r="D432" s="4">
        <v>1.4990000000000001</v>
      </c>
      <c r="E432" s="4">
        <f t="shared" si="19"/>
        <v>1.5680000000000001</v>
      </c>
      <c r="H432" t="str">
        <f t="shared" si="20"/>
        <v>180963Libre</v>
      </c>
      <c r="I432">
        <v>180963</v>
      </c>
      <c r="J432" t="s">
        <v>1226</v>
      </c>
      <c r="K432" s="4">
        <v>1.1060000000000001</v>
      </c>
      <c r="L432" s="4">
        <v>1.028</v>
      </c>
    </row>
    <row r="433" spans="1:12" x14ac:dyDescent="0.2">
      <c r="A433" t="str">
        <f t="shared" si="18"/>
        <v>217591Libre</v>
      </c>
      <c r="B433">
        <v>217591</v>
      </c>
      <c r="C433" s="3" t="s">
        <v>1226</v>
      </c>
      <c r="D433" s="4">
        <v>1.3440000000000001</v>
      </c>
      <c r="E433" s="4">
        <f t="shared" si="19"/>
        <v>1.17</v>
      </c>
      <c r="H433" t="str">
        <f t="shared" si="20"/>
        <v>239876Libre</v>
      </c>
      <c r="I433">
        <v>239876</v>
      </c>
      <c r="J433" t="s">
        <v>1226</v>
      </c>
      <c r="K433" s="4">
        <v>1.0329999999999999</v>
      </c>
      <c r="L433" s="4">
        <v>1.0189999999999999</v>
      </c>
    </row>
    <row r="434" spans="1:12" x14ac:dyDescent="0.2">
      <c r="A434" t="str">
        <f t="shared" si="18"/>
        <v>236716Libre</v>
      </c>
      <c r="B434">
        <v>236716</v>
      </c>
      <c r="C434" s="3" t="s">
        <v>1226</v>
      </c>
      <c r="D434" s="4">
        <v>2.0670000000000002</v>
      </c>
      <c r="E434" s="4">
        <f t="shared" si="19"/>
        <v>1.8580000000000001</v>
      </c>
      <c r="H434" t="str">
        <f t="shared" si="20"/>
        <v>270849Libre</v>
      </c>
      <c r="I434">
        <v>270849</v>
      </c>
      <c r="J434" t="s">
        <v>1226</v>
      </c>
      <c r="K434" s="4">
        <v>0.90800000000000003</v>
      </c>
      <c r="L434" s="4">
        <v>1.01</v>
      </c>
    </row>
    <row r="435" spans="1:12" x14ac:dyDescent="0.2">
      <c r="A435" t="str">
        <f t="shared" si="18"/>
        <v>222948Libre</v>
      </c>
      <c r="B435">
        <v>222948</v>
      </c>
      <c r="C435" s="3" t="s">
        <v>1226</v>
      </c>
      <c r="D435" s="4">
        <v>1.647</v>
      </c>
      <c r="E435" s="4">
        <f t="shared" si="19"/>
        <v>1.5189999999999999</v>
      </c>
      <c r="H435" t="str">
        <f t="shared" si="20"/>
        <v>129253Libre</v>
      </c>
      <c r="I435">
        <v>129253</v>
      </c>
      <c r="J435" t="s">
        <v>1226</v>
      </c>
      <c r="K435" s="4">
        <v>1.119</v>
      </c>
      <c r="L435" s="4">
        <v>1.0069999999999999</v>
      </c>
    </row>
    <row r="436" spans="1:12" x14ac:dyDescent="0.2">
      <c r="A436" t="str">
        <f t="shared" si="18"/>
        <v>181997Libre</v>
      </c>
      <c r="B436">
        <v>181997</v>
      </c>
      <c r="C436" s="3" t="s">
        <v>1226</v>
      </c>
      <c r="D436" s="4">
        <v>1.603</v>
      </c>
      <c r="E436" s="4">
        <f t="shared" si="19"/>
        <v>1.7430000000000001</v>
      </c>
      <c r="H436" t="str">
        <f t="shared" si="20"/>
        <v>105322Libre</v>
      </c>
      <c r="I436">
        <v>105322</v>
      </c>
      <c r="J436" t="s">
        <v>1226</v>
      </c>
      <c r="K436" s="4">
        <v>1.177</v>
      </c>
      <c r="L436" s="4">
        <v>1</v>
      </c>
    </row>
    <row r="437" spans="1:12" x14ac:dyDescent="0.2">
      <c r="A437" t="str">
        <f t="shared" si="18"/>
        <v>224931Libre</v>
      </c>
      <c r="B437">
        <v>224931</v>
      </c>
      <c r="C437" s="3" t="s">
        <v>1226</v>
      </c>
      <c r="D437" s="4">
        <v>1.4370000000000001</v>
      </c>
      <c r="E437" s="4">
        <f t="shared" si="19"/>
        <v>1.3460000000000001</v>
      </c>
      <c r="H437" t="str">
        <f t="shared" si="20"/>
        <v>224440Libre</v>
      </c>
      <c r="I437">
        <v>224440</v>
      </c>
      <c r="J437" t="s">
        <v>1226</v>
      </c>
      <c r="K437" s="4">
        <v>1.0900000000000001</v>
      </c>
      <c r="L437" s="4">
        <v>0.99399999999999999</v>
      </c>
    </row>
    <row r="438" spans="1:12" x14ac:dyDescent="0.2">
      <c r="A438" t="str">
        <f t="shared" si="18"/>
        <v>105322Libre</v>
      </c>
      <c r="B438">
        <v>105322</v>
      </c>
      <c r="C438" s="3" t="s">
        <v>1226</v>
      </c>
      <c r="D438" s="4">
        <v>1.177</v>
      </c>
      <c r="E438" s="4">
        <f t="shared" si="19"/>
        <v>1</v>
      </c>
      <c r="H438" t="str">
        <f t="shared" si="20"/>
        <v>157679Libre</v>
      </c>
      <c r="I438">
        <v>157679</v>
      </c>
      <c r="J438" t="s">
        <v>1226</v>
      </c>
      <c r="K438" s="4">
        <v>0.97499999999999998</v>
      </c>
      <c r="L438" s="4">
        <v>0.99</v>
      </c>
    </row>
    <row r="439" spans="1:12" x14ac:dyDescent="0.2">
      <c r="A439" t="str">
        <f t="shared" si="18"/>
        <v>277692Libre</v>
      </c>
      <c r="B439">
        <v>277692</v>
      </c>
      <c r="C439" s="3" t="s">
        <v>1226</v>
      </c>
      <c r="D439" s="4">
        <v>1.7</v>
      </c>
      <c r="E439" s="4">
        <f t="shared" si="19"/>
        <v>1.32</v>
      </c>
      <c r="H439" t="str">
        <f t="shared" si="20"/>
        <v>166590Libre</v>
      </c>
      <c r="I439">
        <v>166590</v>
      </c>
      <c r="J439" t="s">
        <v>1226</v>
      </c>
      <c r="K439" s="4">
        <v>0.92400000000000004</v>
      </c>
      <c r="L439" s="4">
        <v>0.97499999999999998</v>
      </c>
    </row>
    <row r="440" spans="1:12" x14ac:dyDescent="0.2">
      <c r="A440" t="str">
        <f t="shared" si="18"/>
        <v>217603Libre</v>
      </c>
      <c r="B440">
        <v>217603</v>
      </c>
      <c r="C440" s="3" t="s">
        <v>1226</v>
      </c>
      <c r="D440" s="4">
        <v>1.3979999999999999</v>
      </c>
      <c r="E440" s="4">
        <f t="shared" si="19"/>
        <v>1.365</v>
      </c>
      <c r="H440" t="str">
        <f t="shared" si="20"/>
        <v>249160Libre</v>
      </c>
      <c r="I440">
        <v>249160</v>
      </c>
      <c r="J440" t="s">
        <v>1226</v>
      </c>
      <c r="K440" s="4">
        <v>0.97199999999999998</v>
      </c>
      <c r="L440" s="4">
        <v>0.97199999999999998</v>
      </c>
    </row>
    <row r="441" spans="1:12" x14ac:dyDescent="0.2">
      <c r="A441" t="str">
        <f t="shared" si="18"/>
        <v>212904Libre</v>
      </c>
      <c r="B441">
        <v>212904</v>
      </c>
      <c r="C441" s="3" t="s">
        <v>1226</v>
      </c>
      <c r="D441" s="4">
        <v>2.15</v>
      </c>
      <c r="E441" s="4">
        <f t="shared" si="19"/>
        <v>2.0059999999999998</v>
      </c>
      <c r="H441" t="str">
        <f t="shared" si="20"/>
        <v>217616Libre</v>
      </c>
      <c r="I441">
        <v>217616</v>
      </c>
      <c r="J441" t="s">
        <v>1226</v>
      </c>
      <c r="K441" s="4">
        <v>0.98699999999999999</v>
      </c>
      <c r="L441" s="4">
        <v>0.95799999999999996</v>
      </c>
    </row>
    <row r="442" spans="1:12" x14ac:dyDescent="0.2">
      <c r="A442" t="str">
        <f t="shared" si="18"/>
        <v>223709Libre</v>
      </c>
      <c r="B442">
        <v>223709</v>
      </c>
      <c r="C442" s="3" t="s">
        <v>1226</v>
      </c>
      <c r="D442" s="4">
        <v>1.9970000000000001</v>
      </c>
      <c r="E442" s="4">
        <f t="shared" si="19"/>
        <v>1.774</v>
      </c>
      <c r="H442" t="str">
        <f t="shared" si="20"/>
        <v>271569Libre</v>
      </c>
      <c r="I442">
        <v>271569</v>
      </c>
      <c r="J442" t="s">
        <v>1226</v>
      </c>
      <c r="K442" s="4">
        <v>0.88600000000000001</v>
      </c>
      <c r="L442" s="4">
        <v>0.94799999999999995</v>
      </c>
    </row>
    <row r="443" spans="1:12" x14ac:dyDescent="0.2">
      <c r="A443" t="str">
        <f t="shared" si="18"/>
        <v>131064Libre</v>
      </c>
      <c r="B443">
        <v>131064</v>
      </c>
      <c r="C443" s="3" t="s">
        <v>1226</v>
      </c>
      <c r="D443" s="4">
        <v>1.992</v>
      </c>
      <c r="E443" s="4">
        <f t="shared" si="19"/>
        <v>2.2599999999999998</v>
      </c>
      <c r="H443" t="str">
        <f t="shared" si="20"/>
        <v>219151Libre</v>
      </c>
      <c r="I443">
        <v>219151</v>
      </c>
      <c r="J443" t="s">
        <v>1226</v>
      </c>
      <c r="K443" s="4">
        <v>1.044</v>
      </c>
      <c r="L443" s="4">
        <v>0.94299999999999995</v>
      </c>
    </row>
    <row r="444" spans="1:12" x14ac:dyDescent="0.2">
      <c r="A444" t="str">
        <f t="shared" si="18"/>
        <v>203178Libre</v>
      </c>
      <c r="B444">
        <v>203178</v>
      </c>
      <c r="C444" s="3" t="s">
        <v>1226</v>
      </c>
      <c r="D444" s="4">
        <v>1.8109999999999999</v>
      </c>
      <c r="E444" s="4">
        <f t="shared" si="19"/>
        <v>1.68</v>
      </c>
      <c r="H444" t="str">
        <f t="shared" si="20"/>
        <v>244213Libre</v>
      </c>
      <c r="I444">
        <v>244213</v>
      </c>
      <c r="J444" t="s">
        <v>1226</v>
      </c>
      <c r="K444" s="4">
        <v>1.0129999999999999</v>
      </c>
      <c r="L444" s="4">
        <v>0.94099999999999995</v>
      </c>
    </row>
    <row r="445" spans="1:12" x14ac:dyDescent="0.2">
      <c r="A445" t="str">
        <f t="shared" si="18"/>
        <v>209507Libre</v>
      </c>
      <c r="B445">
        <v>209507</v>
      </c>
      <c r="C445" s="3" t="s">
        <v>1226</v>
      </c>
      <c r="D445" s="4">
        <v>1.6639999999999999</v>
      </c>
      <c r="E445" s="4">
        <f t="shared" si="19"/>
        <v>1.69</v>
      </c>
      <c r="H445" t="str">
        <f t="shared" si="20"/>
        <v>228279Libre</v>
      </c>
      <c r="I445">
        <v>228279</v>
      </c>
      <c r="J445" t="s">
        <v>1226</v>
      </c>
      <c r="K445" s="4">
        <v>0.996</v>
      </c>
      <c r="L445" s="4">
        <v>0.92200000000000004</v>
      </c>
    </row>
    <row r="446" spans="1:12" x14ac:dyDescent="0.2">
      <c r="A446" t="str">
        <f t="shared" si="18"/>
        <v>202707Libre</v>
      </c>
      <c r="B446">
        <v>202707</v>
      </c>
      <c r="C446" s="3" t="s">
        <v>1226</v>
      </c>
      <c r="D446" s="4">
        <v>2.1120000000000001</v>
      </c>
      <c r="E446" s="4">
        <f t="shared" si="19"/>
        <v>1.923</v>
      </c>
      <c r="H446" t="str">
        <f t="shared" si="20"/>
        <v>208629Libre</v>
      </c>
      <c r="I446">
        <v>208629</v>
      </c>
      <c r="J446" t="s">
        <v>1226</v>
      </c>
      <c r="K446" s="4">
        <v>0.91500000000000004</v>
      </c>
      <c r="L446" s="4">
        <v>0.92100000000000004</v>
      </c>
    </row>
    <row r="447" spans="1:12" x14ac:dyDescent="0.2">
      <c r="A447" t="str">
        <f t="shared" si="18"/>
        <v>248046Libre</v>
      </c>
      <c r="B447">
        <v>248046</v>
      </c>
      <c r="C447" s="3" t="s">
        <v>1226</v>
      </c>
      <c r="D447" s="4">
        <v>1.7929999999999999</v>
      </c>
      <c r="E447" s="4">
        <f t="shared" si="19"/>
        <v>1.7330000000000001</v>
      </c>
      <c r="H447" t="str">
        <f t="shared" si="20"/>
        <v>265960Libre</v>
      </c>
      <c r="I447">
        <v>265960</v>
      </c>
      <c r="J447" t="s">
        <v>1226</v>
      </c>
      <c r="K447" s="4">
        <v>0.99099999999999999</v>
      </c>
      <c r="L447" s="4">
        <v>0.91</v>
      </c>
    </row>
    <row r="448" spans="1:12" x14ac:dyDescent="0.2">
      <c r="A448" t="str">
        <f t="shared" si="18"/>
        <v>130963Libre</v>
      </c>
      <c r="B448">
        <v>130963</v>
      </c>
      <c r="C448" s="3" t="s">
        <v>1226</v>
      </c>
      <c r="D448" s="4">
        <v>1.6180000000000001</v>
      </c>
      <c r="E448" s="4">
        <f t="shared" si="19"/>
        <v>1.5629999999999999</v>
      </c>
      <c r="H448" t="str">
        <f t="shared" si="20"/>
        <v>151973Libre</v>
      </c>
      <c r="I448">
        <v>151973</v>
      </c>
      <c r="J448" t="s">
        <v>1226</v>
      </c>
      <c r="K448" s="4">
        <v>0.89100000000000001</v>
      </c>
      <c r="L448" s="4">
        <v>0.88500000000000001</v>
      </c>
    </row>
    <row r="449" spans="1:12" x14ac:dyDescent="0.2">
      <c r="A449" t="str">
        <f t="shared" si="18"/>
        <v>229694Libre</v>
      </c>
      <c r="B449">
        <v>229694</v>
      </c>
      <c r="C449" s="3" t="s">
        <v>1226</v>
      </c>
      <c r="D449" s="4">
        <v>1.474</v>
      </c>
      <c r="E449" s="4">
        <f t="shared" si="19"/>
        <v>1.123</v>
      </c>
      <c r="H449" t="str">
        <f t="shared" si="20"/>
        <v>271334Libre</v>
      </c>
      <c r="I449">
        <v>271334</v>
      </c>
      <c r="J449" t="s">
        <v>1226</v>
      </c>
      <c r="K449" s="4">
        <v>0.97399999999999998</v>
      </c>
      <c r="L449" s="4">
        <v>0.875</v>
      </c>
    </row>
    <row r="450" spans="1:12" x14ac:dyDescent="0.2">
      <c r="A450" t="str">
        <f t="shared" si="18"/>
        <v>121531Libre</v>
      </c>
      <c r="B450">
        <v>121531</v>
      </c>
      <c r="C450" s="3" t="s">
        <v>1226</v>
      </c>
      <c r="D450" s="4">
        <v>1.3180000000000001</v>
      </c>
      <c r="E450" s="4">
        <f t="shared" si="19"/>
        <v>1.236</v>
      </c>
      <c r="H450" t="str">
        <f t="shared" si="20"/>
        <v>177613Libre</v>
      </c>
      <c r="I450">
        <v>177613</v>
      </c>
      <c r="J450" t="s">
        <v>1226</v>
      </c>
      <c r="K450" s="4">
        <v>0.82399999999999995</v>
      </c>
      <c r="L450" s="4">
        <v>0.874</v>
      </c>
    </row>
    <row r="451" spans="1:12" x14ac:dyDescent="0.2">
      <c r="A451" t="str">
        <f t="shared" ref="A451:A514" si="21">IF(B451&lt;&gt;"",B451&amp;C451,"")</f>
        <v>172302Libre</v>
      </c>
      <c r="B451">
        <v>172302</v>
      </c>
      <c r="C451" s="3" t="s">
        <v>1226</v>
      </c>
      <c r="D451" s="4">
        <v>2.6309999999999998</v>
      </c>
      <c r="E451" s="4">
        <f t="shared" ref="E451:E514" si="22">IF(A451&lt;&gt;"",IF(ISNA(VLOOKUP(A451,H:L,5,0)),0,VLOOKUP(A451,H:L,5,0)),"")</f>
        <v>2.379</v>
      </c>
      <c r="H451" t="str">
        <f t="shared" ref="H451:H514" si="23">IF(I451&lt;&gt;"",I451&amp;J451,"")</f>
        <v>140766Libre</v>
      </c>
      <c r="I451">
        <v>140766</v>
      </c>
      <c r="J451" t="s">
        <v>1226</v>
      </c>
      <c r="K451" s="4">
        <v>0.86</v>
      </c>
      <c r="L451" s="4">
        <v>0.874</v>
      </c>
    </row>
    <row r="452" spans="1:12" x14ac:dyDescent="0.2">
      <c r="A452" t="str">
        <f t="shared" si="21"/>
        <v>218008Libre</v>
      </c>
      <c r="B452">
        <v>218008</v>
      </c>
      <c r="C452" s="3" t="s">
        <v>1226</v>
      </c>
      <c r="D452" s="4">
        <v>3.762</v>
      </c>
      <c r="E452" s="4">
        <f t="shared" si="22"/>
        <v>4.0620000000000003</v>
      </c>
      <c r="H452" t="str">
        <f t="shared" si="23"/>
        <v>222509Libre</v>
      </c>
      <c r="I452">
        <v>222509</v>
      </c>
      <c r="J452" t="s">
        <v>1226</v>
      </c>
      <c r="K452" s="4">
        <v>0.78800000000000003</v>
      </c>
      <c r="L452" s="4">
        <v>0.871</v>
      </c>
    </row>
    <row r="453" spans="1:12" x14ac:dyDescent="0.2">
      <c r="A453" t="str">
        <f t="shared" si="21"/>
        <v>149768Libre</v>
      </c>
      <c r="B453">
        <v>149768</v>
      </c>
      <c r="C453" s="3" t="s">
        <v>1226</v>
      </c>
      <c r="D453" s="4">
        <v>3.4209999999999998</v>
      </c>
      <c r="E453" s="4">
        <f t="shared" si="22"/>
        <v>2.6970000000000001</v>
      </c>
      <c r="H453" t="str">
        <f t="shared" si="23"/>
        <v>120611Libre</v>
      </c>
      <c r="I453">
        <v>120611</v>
      </c>
      <c r="J453" t="s">
        <v>1226</v>
      </c>
      <c r="K453" s="4">
        <v>1.208</v>
      </c>
      <c r="L453" s="4">
        <v>0.86499999999999999</v>
      </c>
    </row>
    <row r="454" spans="1:12" x14ac:dyDescent="0.2">
      <c r="A454" t="str">
        <f t="shared" si="21"/>
        <v>223814Libre</v>
      </c>
      <c r="B454">
        <v>223814</v>
      </c>
      <c r="C454" s="3" t="s">
        <v>1226</v>
      </c>
      <c r="D454" s="4">
        <v>2.4710000000000001</v>
      </c>
      <c r="E454" s="4">
        <f t="shared" si="22"/>
        <v>2.169</v>
      </c>
      <c r="H454" t="str">
        <f t="shared" si="23"/>
        <v>241138Libre</v>
      </c>
      <c r="I454">
        <v>241138</v>
      </c>
      <c r="J454" t="s">
        <v>1226</v>
      </c>
      <c r="K454" s="4">
        <v>0.81200000000000006</v>
      </c>
      <c r="L454" s="4">
        <v>0.83899999999999997</v>
      </c>
    </row>
    <row r="455" spans="1:12" x14ac:dyDescent="0.2">
      <c r="A455" t="str">
        <f t="shared" si="21"/>
        <v>215439Libre</v>
      </c>
      <c r="B455">
        <v>215439</v>
      </c>
      <c r="C455" s="3" t="s">
        <v>1226</v>
      </c>
      <c r="D455" s="4">
        <v>2.0009999999999999</v>
      </c>
      <c r="E455" s="4">
        <f t="shared" si="22"/>
        <v>1.8859999999999999</v>
      </c>
      <c r="H455" t="str">
        <f t="shared" si="23"/>
        <v>273322Libre</v>
      </c>
      <c r="I455">
        <v>273322</v>
      </c>
      <c r="J455" t="s">
        <v>1226</v>
      </c>
      <c r="K455" s="4">
        <v>0.9</v>
      </c>
      <c r="L455" s="4">
        <v>0.84799999999999998</v>
      </c>
    </row>
    <row r="456" spans="1:12" x14ac:dyDescent="0.2">
      <c r="A456" t="str">
        <f t="shared" si="21"/>
        <v>170713Libre</v>
      </c>
      <c r="B456">
        <v>170713</v>
      </c>
      <c r="C456" s="3" t="s">
        <v>1226</v>
      </c>
      <c r="D456" s="4">
        <v>1.8660000000000001</v>
      </c>
      <c r="E456" s="4">
        <f t="shared" si="22"/>
        <v>1.6120000000000001</v>
      </c>
      <c r="H456" t="str">
        <f t="shared" si="23"/>
        <v>212988Libre</v>
      </c>
      <c r="I456">
        <v>212988</v>
      </c>
      <c r="J456" t="s">
        <v>1226</v>
      </c>
      <c r="K456" s="4">
        <v>1.0620000000000001</v>
      </c>
      <c r="L456" s="4">
        <v>0.84599999999999997</v>
      </c>
    </row>
    <row r="457" spans="1:12" x14ac:dyDescent="0.2">
      <c r="A457" t="str">
        <f t="shared" si="21"/>
        <v>222843Libre</v>
      </c>
      <c r="B457">
        <v>222843</v>
      </c>
      <c r="C457" s="3" t="s">
        <v>1226</v>
      </c>
      <c r="D457" s="4">
        <v>1.464</v>
      </c>
      <c r="E457" s="4">
        <f t="shared" si="22"/>
        <v>1.47</v>
      </c>
      <c r="H457" t="str">
        <f t="shared" si="23"/>
        <v>214523Libre</v>
      </c>
      <c r="I457">
        <v>214523</v>
      </c>
      <c r="J457" t="s">
        <v>1226</v>
      </c>
      <c r="K457" s="4">
        <v>0.67500000000000004</v>
      </c>
      <c r="L457" s="4">
        <v>0.84</v>
      </c>
    </row>
    <row r="458" spans="1:12" x14ac:dyDescent="0.2">
      <c r="A458" t="str">
        <f t="shared" si="21"/>
        <v>278904Libre</v>
      </c>
      <c r="B458">
        <v>278904</v>
      </c>
      <c r="C458" s="3" t="s">
        <v>1226</v>
      </c>
      <c r="D458" s="4">
        <v>1.5</v>
      </c>
      <c r="E458" s="4">
        <f t="shared" si="22"/>
        <v>1.19</v>
      </c>
      <c r="H458" t="str">
        <f t="shared" si="23"/>
        <v>265871Libre</v>
      </c>
      <c r="I458">
        <v>265871</v>
      </c>
      <c r="J458" t="s">
        <v>1226</v>
      </c>
      <c r="K458" s="4">
        <v>0.83</v>
      </c>
      <c r="L458" s="4">
        <v>0.83099999999999996</v>
      </c>
    </row>
    <row r="459" spans="1:12" x14ac:dyDescent="0.2">
      <c r="A459" t="str">
        <f t="shared" si="21"/>
        <v>125200Libre</v>
      </c>
      <c r="B459">
        <v>125200</v>
      </c>
      <c r="C459" s="3" t="s">
        <v>1226</v>
      </c>
      <c r="D459" s="4">
        <v>1.6539999999999999</v>
      </c>
      <c r="E459" s="4">
        <f t="shared" si="22"/>
        <v>1.486</v>
      </c>
      <c r="H459" t="str">
        <f t="shared" si="23"/>
        <v>206114Libre</v>
      </c>
      <c r="I459">
        <v>206114</v>
      </c>
      <c r="J459" t="s">
        <v>1226</v>
      </c>
      <c r="K459" s="4">
        <v>0.93100000000000005</v>
      </c>
      <c r="L459" s="4">
        <v>0.82399999999999995</v>
      </c>
    </row>
    <row r="460" spans="1:12" x14ac:dyDescent="0.2">
      <c r="A460" t="str">
        <f t="shared" si="21"/>
        <v>109589Libre</v>
      </c>
      <c r="B460">
        <v>109589</v>
      </c>
      <c r="C460" s="3" t="s">
        <v>1226</v>
      </c>
      <c r="D460" s="4">
        <v>2.0590000000000002</v>
      </c>
      <c r="E460" s="4">
        <f t="shared" si="22"/>
        <v>1.397</v>
      </c>
      <c r="H460" t="str">
        <f t="shared" si="23"/>
        <v>264137Libre</v>
      </c>
      <c r="I460">
        <v>264137</v>
      </c>
      <c r="J460" t="s">
        <v>1226</v>
      </c>
      <c r="K460" s="4">
        <v>0.745</v>
      </c>
      <c r="L460" s="4">
        <v>0.82</v>
      </c>
    </row>
    <row r="461" spans="1:12" x14ac:dyDescent="0.2">
      <c r="A461" t="str">
        <f t="shared" si="21"/>
        <v>159671Libre</v>
      </c>
      <c r="B461">
        <v>159671</v>
      </c>
      <c r="C461" s="3" t="s">
        <v>1226</v>
      </c>
      <c r="D461" s="4">
        <v>1.6359999999999999</v>
      </c>
      <c r="E461" s="4">
        <f t="shared" si="22"/>
        <v>1.607</v>
      </c>
      <c r="H461" t="str">
        <f t="shared" si="23"/>
        <v>222764Libre</v>
      </c>
      <c r="I461">
        <v>222764</v>
      </c>
      <c r="J461" t="s">
        <v>1226</v>
      </c>
      <c r="K461" s="4">
        <v>0.91900000000000004</v>
      </c>
      <c r="L461" s="4">
        <v>0.81200000000000006</v>
      </c>
    </row>
    <row r="462" spans="1:12" x14ac:dyDescent="0.2">
      <c r="A462" t="str">
        <f t="shared" si="21"/>
        <v>130805Libre</v>
      </c>
      <c r="B462">
        <v>130805</v>
      </c>
      <c r="C462" s="3" t="s">
        <v>1226</v>
      </c>
      <c r="D462" s="4">
        <v>1.54</v>
      </c>
      <c r="E462" s="4">
        <f t="shared" si="22"/>
        <v>1.133</v>
      </c>
      <c r="H462" t="str">
        <f t="shared" si="23"/>
        <v>241135Libre</v>
      </c>
      <c r="I462">
        <v>241135</v>
      </c>
      <c r="J462" t="s">
        <v>1226</v>
      </c>
      <c r="K462" s="4">
        <v>0.81699999999999995</v>
      </c>
      <c r="L462" s="4">
        <v>0.80900000000000005</v>
      </c>
    </row>
    <row r="463" spans="1:12" x14ac:dyDescent="0.2">
      <c r="A463" t="str">
        <f t="shared" si="21"/>
        <v>265362Libre</v>
      </c>
      <c r="B463">
        <v>265362</v>
      </c>
      <c r="C463" s="3" t="s">
        <v>1226</v>
      </c>
      <c r="D463" s="4">
        <v>1.5569999999999999</v>
      </c>
      <c r="E463" s="4">
        <f t="shared" si="22"/>
        <v>1.581</v>
      </c>
      <c r="H463" t="str">
        <f t="shared" si="23"/>
        <v>265818Libre</v>
      </c>
      <c r="I463">
        <v>265818</v>
      </c>
      <c r="J463" t="s">
        <v>1226</v>
      </c>
      <c r="K463" s="4">
        <v>0.90400000000000003</v>
      </c>
      <c r="L463" s="4">
        <v>0.77100000000000002</v>
      </c>
    </row>
    <row r="464" spans="1:12" x14ac:dyDescent="0.2">
      <c r="A464" t="str">
        <f t="shared" si="21"/>
        <v>208460Libre</v>
      </c>
      <c r="B464">
        <v>208460</v>
      </c>
      <c r="C464" s="3" t="s">
        <v>1226</v>
      </c>
      <c r="D464" s="4">
        <v>1.732</v>
      </c>
      <c r="E464" s="4">
        <f t="shared" si="22"/>
        <v>1.337</v>
      </c>
      <c r="H464" t="str">
        <f t="shared" si="23"/>
        <v>264138Libre</v>
      </c>
      <c r="I464">
        <v>264138</v>
      </c>
      <c r="J464" t="s">
        <v>1226</v>
      </c>
      <c r="K464" s="4">
        <v>0.68500000000000005</v>
      </c>
      <c r="L464" s="4">
        <v>0.76200000000000001</v>
      </c>
    </row>
    <row r="465" spans="1:12" x14ac:dyDescent="0.2">
      <c r="A465" t="str">
        <f t="shared" si="21"/>
        <v>159706Libre</v>
      </c>
      <c r="B465">
        <v>159706</v>
      </c>
      <c r="C465" s="3" t="s">
        <v>1226</v>
      </c>
      <c r="D465" s="4">
        <v>2.1139999999999999</v>
      </c>
      <c r="E465" s="4">
        <f t="shared" si="22"/>
        <v>1.9019999999999999</v>
      </c>
      <c r="H465" t="str">
        <f t="shared" si="23"/>
        <v>225445Libre</v>
      </c>
      <c r="I465">
        <v>225445</v>
      </c>
      <c r="J465" t="s">
        <v>1226</v>
      </c>
      <c r="K465" s="4">
        <v>0.84799999999999998</v>
      </c>
      <c r="L465" s="4">
        <v>0.748</v>
      </c>
    </row>
    <row r="466" spans="1:12" x14ac:dyDescent="0.2">
      <c r="A466" t="str">
        <f t="shared" si="21"/>
        <v>133449Libre</v>
      </c>
      <c r="B466">
        <v>133449</v>
      </c>
      <c r="C466" s="3" t="s">
        <v>1226</v>
      </c>
      <c r="D466" s="4">
        <v>1.4370000000000001</v>
      </c>
      <c r="E466" s="4">
        <f t="shared" si="22"/>
        <v>0</v>
      </c>
      <c r="H466" t="str">
        <f t="shared" si="23"/>
        <v>205194Libre</v>
      </c>
      <c r="I466">
        <v>205194</v>
      </c>
      <c r="J466" t="s">
        <v>1226</v>
      </c>
      <c r="K466" s="4">
        <v>0.86299999999999999</v>
      </c>
      <c r="L466" s="4">
        <v>0.74299999999999999</v>
      </c>
    </row>
    <row r="467" spans="1:12" x14ac:dyDescent="0.2">
      <c r="A467" t="str">
        <f t="shared" si="21"/>
        <v>122034Libre</v>
      </c>
      <c r="B467">
        <v>122034</v>
      </c>
      <c r="C467" s="3" t="s">
        <v>1226</v>
      </c>
      <c r="D467" s="4">
        <v>1.931</v>
      </c>
      <c r="E467" s="4">
        <f t="shared" si="22"/>
        <v>0</v>
      </c>
      <c r="H467" t="str">
        <f t="shared" si="23"/>
        <v>265724Libre</v>
      </c>
      <c r="I467">
        <v>265724</v>
      </c>
      <c r="J467" t="s">
        <v>1226</v>
      </c>
      <c r="K467" s="4">
        <v>0.75700000000000001</v>
      </c>
      <c r="L467" s="4">
        <v>0.74</v>
      </c>
    </row>
    <row r="468" spans="1:12" x14ac:dyDescent="0.2">
      <c r="A468" t="str">
        <f t="shared" si="21"/>
        <v>271973Libre</v>
      </c>
      <c r="B468">
        <v>271973</v>
      </c>
      <c r="C468" s="3" t="s">
        <v>1226</v>
      </c>
      <c r="D468" s="4">
        <v>1.1599999999999999</v>
      </c>
      <c r="E468" s="4">
        <f t="shared" si="22"/>
        <v>0</v>
      </c>
      <c r="H468" t="str">
        <f t="shared" si="23"/>
        <v>265386Libre</v>
      </c>
      <c r="I468">
        <v>265386</v>
      </c>
      <c r="J468" t="s">
        <v>1226</v>
      </c>
      <c r="K468" s="4">
        <v>0.69699999999999995</v>
      </c>
      <c r="L468" s="4">
        <v>0.73499999999999999</v>
      </c>
    </row>
    <row r="469" spans="1:12" x14ac:dyDescent="0.2">
      <c r="A469" t="str">
        <f t="shared" si="21"/>
        <v>106548Libre</v>
      </c>
      <c r="B469">
        <v>106548</v>
      </c>
      <c r="C469" s="3" t="s">
        <v>1226</v>
      </c>
      <c r="D469" s="4">
        <v>1.2450000000000001</v>
      </c>
      <c r="E469" s="4">
        <f t="shared" si="22"/>
        <v>0</v>
      </c>
      <c r="H469" t="str">
        <f t="shared" si="23"/>
        <v>107919Libre</v>
      </c>
      <c r="I469">
        <v>107919</v>
      </c>
      <c r="J469" t="s">
        <v>1226</v>
      </c>
      <c r="K469" s="4">
        <v>0.95899999999999996</v>
      </c>
      <c r="L469" s="4">
        <v>0.70199999999999996</v>
      </c>
    </row>
    <row r="470" spans="1:12" x14ac:dyDescent="0.2">
      <c r="A470" t="str">
        <f t="shared" si="21"/>
        <v>227011Libre</v>
      </c>
      <c r="B470">
        <v>227011</v>
      </c>
      <c r="C470" s="3" t="s">
        <v>1226</v>
      </c>
      <c r="D470" s="4">
        <v>2.1219999999999999</v>
      </c>
      <c r="E470" s="4">
        <f t="shared" si="22"/>
        <v>2.484</v>
      </c>
      <c r="H470" t="str">
        <f t="shared" si="23"/>
        <v>165916Libre</v>
      </c>
      <c r="I470">
        <v>165916</v>
      </c>
      <c r="J470" t="s">
        <v>1226</v>
      </c>
      <c r="K470" s="4">
        <v>0.71</v>
      </c>
      <c r="L470" s="4">
        <v>0.69299999999999995</v>
      </c>
    </row>
    <row r="471" spans="1:12" x14ac:dyDescent="0.2">
      <c r="A471" t="str">
        <f t="shared" si="21"/>
        <v>215528Libre</v>
      </c>
      <c r="B471">
        <v>215528</v>
      </c>
      <c r="C471" s="3" t="s">
        <v>1226</v>
      </c>
      <c r="D471" s="4">
        <v>1.835</v>
      </c>
      <c r="E471" s="4">
        <f t="shared" si="22"/>
        <v>1.552</v>
      </c>
      <c r="H471" t="str">
        <f t="shared" si="23"/>
        <v>144310Libre</v>
      </c>
      <c r="I471">
        <v>144310</v>
      </c>
      <c r="J471" t="s">
        <v>1226</v>
      </c>
      <c r="K471" s="4">
        <v>0.67900000000000005</v>
      </c>
      <c r="L471" s="4">
        <v>0.67400000000000004</v>
      </c>
    </row>
    <row r="472" spans="1:12" x14ac:dyDescent="0.2">
      <c r="A472" t="str">
        <f t="shared" si="21"/>
        <v>143108Libre</v>
      </c>
      <c r="B472">
        <v>143108</v>
      </c>
      <c r="C472" s="3" t="s">
        <v>1226</v>
      </c>
      <c r="D472" s="4">
        <v>1.7450000000000001</v>
      </c>
      <c r="E472" s="4">
        <f t="shared" si="22"/>
        <v>1.4930000000000001</v>
      </c>
      <c r="H472" t="str">
        <f t="shared" si="23"/>
        <v>246289Libre</v>
      </c>
      <c r="I472">
        <v>246289</v>
      </c>
      <c r="J472" t="s">
        <v>1226</v>
      </c>
      <c r="K472" s="4">
        <v>0.64300000000000002</v>
      </c>
      <c r="L472" s="4">
        <v>0.66200000000000003</v>
      </c>
    </row>
    <row r="473" spans="1:12" x14ac:dyDescent="0.2">
      <c r="A473" t="str">
        <f t="shared" si="21"/>
        <v>120418Libre</v>
      </c>
      <c r="B473">
        <v>120418</v>
      </c>
      <c r="C473" s="3" t="s">
        <v>1226</v>
      </c>
      <c r="D473" s="4">
        <v>1.0660000000000001</v>
      </c>
      <c r="E473" s="4">
        <f t="shared" si="22"/>
        <v>1.3560000000000001</v>
      </c>
      <c r="H473" t="str">
        <f t="shared" si="23"/>
        <v>271570Libre</v>
      </c>
      <c r="I473">
        <v>271570</v>
      </c>
      <c r="J473" t="s">
        <v>1226</v>
      </c>
      <c r="K473" s="4">
        <v>0.61099999999999999</v>
      </c>
      <c r="L473" s="4">
        <v>0.64600000000000002</v>
      </c>
    </row>
    <row r="474" spans="1:12" x14ac:dyDescent="0.2">
      <c r="A474" t="str">
        <f t="shared" si="21"/>
        <v>228351Libre</v>
      </c>
      <c r="B474">
        <v>228351</v>
      </c>
      <c r="C474" s="3" t="s">
        <v>1226</v>
      </c>
      <c r="D474" s="4">
        <v>4.4429999999999996</v>
      </c>
      <c r="E474" s="4">
        <f t="shared" si="22"/>
        <v>3.9580000000000002</v>
      </c>
      <c r="H474" t="str">
        <f t="shared" si="23"/>
        <v>273339Libre</v>
      </c>
      <c r="I474">
        <v>273339</v>
      </c>
      <c r="J474" t="s">
        <v>1226</v>
      </c>
      <c r="K474" s="4">
        <v>0.56999999999999995</v>
      </c>
      <c r="L474" s="4">
        <v>0.61699999999999999</v>
      </c>
    </row>
    <row r="475" spans="1:12" x14ac:dyDescent="0.2">
      <c r="A475" t="str">
        <f t="shared" si="21"/>
        <v>130890Libre</v>
      </c>
      <c r="B475">
        <v>130890</v>
      </c>
      <c r="C475" s="3" t="s">
        <v>1226</v>
      </c>
      <c r="D475" s="4">
        <v>3.8170000000000002</v>
      </c>
      <c r="E475" s="4">
        <f t="shared" si="22"/>
        <v>0</v>
      </c>
      <c r="H475" t="str">
        <f t="shared" si="23"/>
        <v>236840Libre</v>
      </c>
      <c r="I475">
        <v>236840</v>
      </c>
      <c r="J475" t="s">
        <v>1226</v>
      </c>
      <c r="K475" s="4">
        <v>0.52400000000000002</v>
      </c>
      <c r="L475" s="4">
        <v>0.56599999999999995</v>
      </c>
    </row>
    <row r="476" spans="1:12" x14ac:dyDescent="0.2">
      <c r="A476" t="str">
        <f t="shared" si="21"/>
        <v>173955Libre</v>
      </c>
      <c r="B476">
        <v>173955</v>
      </c>
      <c r="C476" s="3" t="s">
        <v>1226</v>
      </c>
      <c r="D476" s="4">
        <v>2.6360000000000001</v>
      </c>
      <c r="E476" s="4">
        <f t="shared" si="22"/>
        <v>0</v>
      </c>
      <c r="H476" t="str">
        <f t="shared" si="23"/>
        <v>120422Libre</v>
      </c>
      <c r="I476">
        <v>120422</v>
      </c>
      <c r="J476" t="s">
        <v>1226</v>
      </c>
      <c r="K476" s="4">
        <v>0.65100000000000002</v>
      </c>
      <c r="L476" s="4">
        <v>0.54</v>
      </c>
    </row>
    <row r="477" spans="1:12" x14ac:dyDescent="0.2">
      <c r="A477" t="str">
        <f t="shared" si="21"/>
        <v>228352Libre</v>
      </c>
      <c r="B477">
        <v>228352</v>
      </c>
      <c r="C477" s="3" t="s">
        <v>1226</v>
      </c>
      <c r="D477" s="4">
        <v>2.1480000000000001</v>
      </c>
      <c r="E477" s="4">
        <f t="shared" si="22"/>
        <v>2.202</v>
      </c>
      <c r="H477" t="str">
        <f t="shared" si="23"/>
        <v>120413Libre</v>
      </c>
      <c r="I477">
        <v>120413</v>
      </c>
      <c r="J477" t="s">
        <v>1226</v>
      </c>
      <c r="K477" s="4">
        <v>0.63300000000000001</v>
      </c>
      <c r="L477" s="4">
        <v>0.50900000000000001</v>
      </c>
    </row>
    <row r="478" spans="1:12" x14ac:dyDescent="0.2">
      <c r="A478" t="str">
        <f t="shared" si="21"/>
        <v>135208Libre</v>
      </c>
      <c r="B478">
        <v>135208</v>
      </c>
      <c r="C478" s="3" t="s">
        <v>1226</v>
      </c>
      <c r="D478" s="4">
        <v>1.92</v>
      </c>
      <c r="E478" s="4">
        <f t="shared" si="22"/>
        <v>0</v>
      </c>
      <c r="H478" t="str">
        <f t="shared" si="23"/>
        <v>264139Libre</v>
      </c>
      <c r="I478">
        <v>264139</v>
      </c>
      <c r="J478" t="s">
        <v>1226</v>
      </c>
      <c r="K478" s="4">
        <v>0.45400000000000001</v>
      </c>
      <c r="L478" s="4">
        <v>0.44</v>
      </c>
    </row>
    <row r="479" spans="1:12" x14ac:dyDescent="0.2">
      <c r="A479" t="str">
        <f t="shared" si="21"/>
        <v>246346Libre</v>
      </c>
      <c r="B479">
        <v>246346</v>
      </c>
      <c r="C479" s="3" t="s">
        <v>1226</v>
      </c>
      <c r="D479" s="4">
        <v>1.889</v>
      </c>
      <c r="E479" s="4">
        <f t="shared" si="22"/>
        <v>1.974</v>
      </c>
      <c r="H479" t="str">
        <f t="shared" si="23"/>
        <v>249156Libre</v>
      </c>
      <c r="I479">
        <v>249156</v>
      </c>
      <c r="J479" t="s">
        <v>1226</v>
      </c>
      <c r="K479" s="4">
        <v>0.434</v>
      </c>
      <c r="L479" s="4">
        <v>0.40500000000000003</v>
      </c>
    </row>
    <row r="480" spans="1:12" x14ac:dyDescent="0.2">
      <c r="A480" t="str">
        <f t="shared" si="21"/>
        <v>246344Libre</v>
      </c>
      <c r="B480">
        <v>246344</v>
      </c>
      <c r="C480" s="3" t="s">
        <v>1226</v>
      </c>
      <c r="D480" s="4">
        <v>1.4970000000000001</v>
      </c>
      <c r="E480" s="4">
        <f t="shared" si="22"/>
        <v>1.6379999999999999</v>
      </c>
      <c r="H480" t="str">
        <f t="shared" si="23"/>
        <v>229872Libre</v>
      </c>
      <c r="I480">
        <v>229872</v>
      </c>
      <c r="J480" t="s">
        <v>1226</v>
      </c>
      <c r="K480" s="4">
        <v>0.41099999999999998</v>
      </c>
      <c r="L480" s="4">
        <v>0.373</v>
      </c>
    </row>
    <row r="481" spans="1:12" x14ac:dyDescent="0.2">
      <c r="A481" t="str">
        <f t="shared" si="21"/>
        <v>151022Libre</v>
      </c>
      <c r="B481">
        <v>151022</v>
      </c>
      <c r="C481" s="3" t="s">
        <v>1226</v>
      </c>
      <c r="D481" s="4">
        <v>4.4180000000000001</v>
      </c>
      <c r="E481" s="4">
        <f t="shared" si="22"/>
        <v>0</v>
      </c>
      <c r="H481" t="str">
        <f t="shared" si="23"/>
        <v>BondsnrSpelsoort</v>
      </c>
      <c r="I481" t="s">
        <v>25</v>
      </c>
      <c r="J481" t="s">
        <v>30</v>
      </c>
      <c r="K481" s="4" t="s">
        <v>2056</v>
      </c>
      <c r="L481" s="4" t="s">
        <v>2057</v>
      </c>
    </row>
    <row r="482" spans="1:12" x14ac:dyDescent="0.2">
      <c r="A482" t="str">
        <f t="shared" si="21"/>
        <v>263560Libre</v>
      </c>
      <c r="B482">
        <v>263560</v>
      </c>
      <c r="C482" s="3" t="s">
        <v>1226</v>
      </c>
      <c r="D482" s="4">
        <v>1.278</v>
      </c>
      <c r="E482" s="4">
        <f t="shared" si="22"/>
        <v>1.3879999999999999</v>
      </c>
      <c r="H482" t="str">
        <f t="shared" si="23"/>
        <v>104909Bandstoten BV</v>
      </c>
      <c r="I482">
        <v>104909</v>
      </c>
      <c r="J482" t="s">
        <v>757</v>
      </c>
      <c r="K482" s="4">
        <v>6.8</v>
      </c>
      <c r="L482" s="4">
        <v>6.8</v>
      </c>
    </row>
    <row r="483" spans="1:12" x14ac:dyDescent="0.2">
      <c r="A483" t="str">
        <f t="shared" si="21"/>
        <v>120142Libre</v>
      </c>
      <c r="B483">
        <v>120142</v>
      </c>
      <c r="C483" s="3" t="s">
        <v>1226</v>
      </c>
      <c r="D483" s="4">
        <v>2.165</v>
      </c>
      <c r="E483" s="4">
        <f t="shared" si="22"/>
        <v>1.9670000000000001</v>
      </c>
      <c r="H483" t="str">
        <f t="shared" si="23"/>
        <v>151022Bandstoten BV</v>
      </c>
      <c r="I483">
        <v>151022</v>
      </c>
      <c r="J483" t="s">
        <v>757</v>
      </c>
      <c r="K483" s="4">
        <v>4.4180000000000001</v>
      </c>
      <c r="L483" s="4">
        <v>5.4880000000000004</v>
      </c>
    </row>
    <row r="484" spans="1:12" x14ac:dyDescent="0.2">
      <c r="A484" t="str">
        <f t="shared" si="21"/>
        <v>217754Libre</v>
      </c>
      <c r="B484">
        <v>217754</v>
      </c>
      <c r="C484" s="3" t="s">
        <v>1226</v>
      </c>
      <c r="D484" s="4">
        <v>1.5720000000000001</v>
      </c>
      <c r="E484" s="4">
        <f t="shared" si="22"/>
        <v>1.292</v>
      </c>
      <c r="H484" t="str">
        <f t="shared" si="23"/>
        <v>165903Bandstoten BV</v>
      </c>
      <c r="I484">
        <v>165903</v>
      </c>
      <c r="J484" t="s">
        <v>757</v>
      </c>
      <c r="K484" s="4">
        <v>2.85</v>
      </c>
      <c r="L484" s="4">
        <v>2.883</v>
      </c>
    </row>
    <row r="485" spans="1:12" x14ac:dyDescent="0.2">
      <c r="A485" t="str">
        <f t="shared" si="21"/>
        <v>165938Libre</v>
      </c>
      <c r="B485">
        <v>165938</v>
      </c>
      <c r="C485" s="3" t="s">
        <v>1226</v>
      </c>
      <c r="D485" s="4">
        <v>2.0710000000000002</v>
      </c>
      <c r="E485" s="4">
        <f t="shared" si="22"/>
        <v>1.7390000000000001</v>
      </c>
      <c r="H485" t="str">
        <f t="shared" si="23"/>
        <v>106620Bandstoten BV</v>
      </c>
      <c r="I485">
        <v>106620</v>
      </c>
      <c r="J485" t="s">
        <v>757</v>
      </c>
      <c r="K485" s="4">
        <v>2.52</v>
      </c>
      <c r="L485" s="4">
        <v>2.52</v>
      </c>
    </row>
    <row r="486" spans="1:12" x14ac:dyDescent="0.2">
      <c r="A486" t="str">
        <f t="shared" si="21"/>
        <v>184303Libre</v>
      </c>
      <c r="B486">
        <v>184303</v>
      </c>
      <c r="C486" s="3" t="s">
        <v>1226</v>
      </c>
      <c r="D486" s="4">
        <v>1.331</v>
      </c>
      <c r="E486" s="4">
        <f t="shared" si="22"/>
        <v>1.2909999999999999</v>
      </c>
      <c r="H486" t="str">
        <f t="shared" si="23"/>
        <v>108257Bandstoten BV</v>
      </c>
      <c r="I486">
        <v>108257</v>
      </c>
      <c r="J486" t="s">
        <v>757</v>
      </c>
      <c r="K486" s="4">
        <v>2.33</v>
      </c>
      <c r="L486" s="4">
        <v>2.33</v>
      </c>
    </row>
    <row r="487" spans="1:12" x14ac:dyDescent="0.2">
      <c r="A487" t="str">
        <f t="shared" si="21"/>
        <v>130958Libre</v>
      </c>
      <c r="B487">
        <v>130958</v>
      </c>
      <c r="C487" s="3" t="s">
        <v>1226</v>
      </c>
      <c r="D487" s="4">
        <v>5.4530000000000003</v>
      </c>
      <c r="E487" s="4">
        <f t="shared" si="22"/>
        <v>5.1520000000000001</v>
      </c>
      <c r="H487" t="str">
        <f t="shared" si="23"/>
        <v>151984Bandstoten BV</v>
      </c>
      <c r="I487">
        <v>151984</v>
      </c>
      <c r="J487" t="s">
        <v>757</v>
      </c>
      <c r="K487" s="4">
        <v>1.88</v>
      </c>
      <c r="L487" s="4">
        <v>1.88</v>
      </c>
    </row>
    <row r="488" spans="1:12" x14ac:dyDescent="0.2">
      <c r="A488" t="str">
        <f t="shared" si="21"/>
        <v>130895Libre</v>
      </c>
      <c r="B488">
        <v>130895</v>
      </c>
      <c r="C488" s="3" t="s">
        <v>1226</v>
      </c>
      <c r="D488" s="4">
        <v>3.1960000000000002</v>
      </c>
      <c r="E488" s="4">
        <f t="shared" si="22"/>
        <v>3.33</v>
      </c>
      <c r="H488" t="str">
        <f t="shared" si="23"/>
        <v>124951Bandstoten BV</v>
      </c>
      <c r="I488">
        <v>124951</v>
      </c>
      <c r="J488" t="s">
        <v>757</v>
      </c>
      <c r="K488" s="4">
        <v>2.3730000000000002</v>
      </c>
      <c r="L488" s="4">
        <v>1.992</v>
      </c>
    </row>
    <row r="489" spans="1:12" x14ac:dyDescent="0.2">
      <c r="A489" t="str">
        <f t="shared" si="21"/>
        <v>223825Libre</v>
      </c>
      <c r="B489">
        <v>223825</v>
      </c>
      <c r="C489" s="3" t="s">
        <v>1226</v>
      </c>
      <c r="D489" s="4">
        <v>1.575</v>
      </c>
      <c r="E489" s="4">
        <f t="shared" si="22"/>
        <v>1.52</v>
      </c>
      <c r="H489" t="str">
        <f t="shared" si="23"/>
        <v>165940Bandstoten BV</v>
      </c>
      <c r="I489">
        <v>165940</v>
      </c>
      <c r="J489" t="s">
        <v>757</v>
      </c>
      <c r="K489" s="4">
        <v>2.444</v>
      </c>
      <c r="L489" s="4">
        <v>1.9570000000000001</v>
      </c>
    </row>
    <row r="490" spans="1:12" x14ac:dyDescent="0.2">
      <c r="A490" t="str">
        <f t="shared" si="21"/>
        <v>205929Libre</v>
      </c>
      <c r="B490">
        <v>205929</v>
      </c>
      <c r="C490" s="3" t="s">
        <v>1226</v>
      </c>
      <c r="D490" s="4">
        <v>2.5640000000000001</v>
      </c>
      <c r="E490" s="4">
        <f t="shared" si="22"/>
        <v>1.518</v>
      </c>
      <c r="H490" t="str">
        <f t="shared" si="23"/>
        <v>170482Bandstoten BV</v>
      </c>
      <c r="I490">
        <v>170482</v>
      </c>
      <c r="J490" t="s">
        <v>757</v>
      </c>
      <c r="K490" s="4">
        <v>2.262</v>
      </c>
      <c r="L490" s="4">
        <v>1.9139999999999999</v>
      </c>
    </row>
    <row r="491" spans="1:12" x14ac:dyDescent="0.2">
      <c r="A491" t="str">
        <f t="shared" si="21"/>
        <v>212903Libre</v>
      </c>
      <c r="B491">
        <v>212903</v>
      </c>
      <c r="C491" s="3" t="s">
        <v>1226</v>
      </c>
      <c r="D491" s="4">
        <v>2.177</v>
      </c>
      <c r="E491" s="4">
        <f t="shared" si="22"/>
        <v>2.339</v>
      </c>
      <c r="H491" t="str">
        <f t="shared" si="23"/>
        <v>246795Bandstoten BV</v>
      </c>
      <c r="I491">
        <v>246795</v>
      </c>
      <c r="J491" s="3" t="s">
        <v>757</v>
      </c>
      <c r="K491" s="4">
        <v>1.879</v>
      </c>
      <c r="L491" s="4">
        <v>1.897</v>
      </c>
    </row>
    <row r="492" spans="1:12" x14ac:dyDescent="0.2">
      <c r="A492" t="str">
        <f t="shared" si="21"/>
        <v>246286Libre</v>
      </c>
      <c r="B492">
        <v>246286</v>
      </c>
      <c r="C492" s="3" t="s">
        <v>1226</v>
      </c>
      <c r="D492" s="4">
        <v>1.4690000000000001</v>
      </c>
      <c r="E492" s="4">
        <f t="shared" si="22"/>
        <v>1.716</v>
      </c>
      <c r="H492" t="str">
        <f t="shared" si="23"/>
        <v>172841Bandstoten BV</v>
      </c>
      <c r="I492">
        <v>172841</v>
      </c>
      <c r="J492" t="s">
        <v>757</v>
      </c>
      <c r="K492" s="4">
        <v>1.6</v>
      </c>
      <c r="L492" s="4">
        <v>1.6</v>
      </c>
    </row>
    <row r="493" spans="1:12" x14ac:dyDescent="0.2">
      <c r="A493" t="str">
        <f t="shared" si="21"/>
        <v>202668Libre</v>
      </c>
      <c r="B493">
        <v>202668</v>
      </c>
      <c r="C493" s="3" t="s">
        <v>1226</v>
      </c>
      <c r="D493" s="4">
        <v>1.6970000000000001</v>
      </c>
      <c r="E493" s="4">
        <f t="shared" si="22"/>
        <v>1.768</v>
      </c>
      <c r="H493" t="str">
        <f t="shared" si="23"/>
        <v>105313Bandstoten BV</v>
      </c>
      <c r="I493">
        <v>105313</v>
      </c>
      <c r="J493" t="s">
        <v>757</v>
      </c>
      <c r="K493" s="4">
        <v>1.95</v>
      </c>
      <c r="L493" s="4">
        <v>1.7689999999999999</v>
      </c>
    </row>
    <row r="494" spans="1:12" x14ac:dyDescent="0.2">
      <c r="A494" t="str">
        <f t="shared" si="21"/>
        <v>271252Libre</v>
      </c>
      <c r="B494">
        <v>271252</v>
      </c>
      <c r="C494" s="3" t="s">
        <v>1226</v>
      </c>
      <c r="D494" s="4">
        <v>1.2649999999999999</v>
      </c>
      <c r="E494" s="4">
        <f t="shared" si="22"/>
        <v>1.4710000000000001</v>
      </c>
      <c r="H494" t="str">
        <f t="shared" si="23"/>
        <v>229527Bandstoten BV</v>
      </c>
      <c r="I494">
        <v>229527</v>
      </c>
      <c r="J494" t="s">
        <v>757</v>
      </c>
      <c r="K494" s="4">
        <v>1.5820000000000001</v>
      </c>
      <c r="L494" s="4">
        <v>1.5</v>
      </c>
    </row>
    <row r="495" spans="1:12" x14ac:dyDescent="0.2">
      <c r="A495" t="str">
        <f t="shared" si="21"/>
        <v>271253Libre</v>
      </c>
      <c r="B495">
        <v>271253</v>
      </c>
      <c r="C495" s="3" t="s">
        <v>1226</v>
      </c>
      <c r="D495" s="4">
        <v>1.1910000000000001</v>
      </c>
      <c r="E495" s="4">
        <f t="shared" si="22"/>
        <v>1.1930000000000001</v>
      </c>
      <c r="H495" t="str">
        <f t="shared" si="23"/>
        <v>181215Bandstoten BV</v>
      </c>
      <c r="I495">
        <v>181215</v>
      </c>
      <c r="J495" t="s">
        <v>757</v>
      </c>
      <c r="K495" s="4">
        <v>1.619</v>
      </c>
      <c r="L495" s="4">
        <v>1.482</v>
      </c>
    </row>
    <row r="496" spans="1:12" x14ac:dyDescent="0.2">
      <c r="A496" t="str">
        <f t="shared" si="21"/>
        <v>181215Libre</v>
      </c>
      <c r="B496">
        <v>181215</v>
      </c>
      <c r="C496" s="3" t="s">
        <v>1226</v>
      </c>
      <c r="D496" s="4">
        <v>2.2469999999999999</v>
      </c>
      <c r="E496" s="4">
        <f t="shared" si="22"/>
        <v>2.6819999999999999</v>
      </c>
      <c r="H496" t="str">
        <f t="shared" si="23"/>
        <v>162655Bandstoten BV</v>
      </c>
      <c r="I496">
        <v>162655</v>
      </c>
      <c r="J496" t="s">
        <v>757</v>
      </c>
      <c r="K496" s="4">
        <v>1.3180000000000001</v>
      </c>
      <c r="L496" s="4">
        <v>1.401</v>
      </c>
    </row>
    <row r="497" spans="1:12" x14ac:dyDescent="0.2">
      <c r="A497" t="str">
        <f t="shared" si="21"/>
        <v>246390Libre</v>
      </c>
      <c r="B497">
        <v>246390</v>
      </c>
      <c r="C497" s="3" t="s">
        <v>1226</v>
      </c>
      <c r="D497" s="4">
        <v>1.5449999999999999</v>
      </c>
      <c r="E497" s="4">
        <f t="shared" si="22"/>
        <v>1.232</v>
      </c>
      <c r="H497" t="str">
        <f t="shared" si="23"/>
        <v>120142Bandstoten BV</v>
      </c>
      <c r="I497">
        <v>120142</v>
      </c>
      <c r="J497" t="s">
        <v>757</v>
      </c>
      <c r="K497" s="4">
        <v>1.1890000000000001</v>
      </c>
      <c r="L497" s="4">
        <v>1.1890000000000001</v>
      </c>
    </row>
    <row r="498" spans="1:12" x14ac:dyDescent="0.2">
      <c r="A498" t="str">
        <f t="shared" si="21"/>
        <v>228278Libre</v>
      </c>
      <c r="B498">
        <v>228278</v>
      </c>
      <c r="C498" s="3" t="s">
        <v>1226</v>
      </c>
      <c r="D498" s="4">
        <v>1.2490000000000001</v>
      </c>
      <c r="E498" s="4">
        <f t="shared" si="22"/>
        <v>1.173</v>
      </c>
      <c r="H498" t="str">
        <f t="shared" si="23"/>
        <v>227011Bandstoten BV</v>
      </c>
      <c r="I498">
        <v>227011</v>
      </c>
      <c r="J498" t="s">
        <v>757</v>
      </c>
      <c r="K498" s="4">
        <v>1.204</v>
      </c>
      <c r="L498" s="4">
        <v>1.2909999999999999</v>
      </c>
    </row>
    <row r="499" spans="1:12" x14ac:dyDescent="0.2">
      <c r="A499" t="str">
        <f t="shared" si="21"/>
        <v>165912Libre</v>
      </c>
      <c r="B499">
        <v>165912</v>
      </c>
      <c r="C499" s="3" t="s">
        <v>1226</v>
      </c>
      <c r="D499" s="4">
        <v>1</v>
      </c>
      <c r="E499" s="4">
        <f t="shared" si="22"/>
        <v>0</v>
      </c>
      <c r="H499" t="str">
        <f t="shared" si="23"/>
        <v>106320Bandstoten BV</v>
      </c>
      <c r="I499">
        <v>106320</v>
      </c>
      <c r="J499" t="s">
        <v>757</v>
      </c>
      <c r="K499" s="4">
        <v>1.319</v>
      </c>
      <c r="L499" s="4">
        <v>1.26</v>
      </c>
    </row>
    <row r="500" spans="1:12" x14ac:dyDescent="0.2">
      <c r="A500" t="str">
        <f t="shared" si="21"/>
        <v>263553Libre</v>
      </c>
      <c r="B500">
        <v>263553</v>
      </c>
      <c r="C500" s="3" t="s">
        <v>1226</v>
      </c>
      <c r="D500" s="4">
        <v>1.141</v>
      </c>
      <c r="E500" s="4">
        <f t="shared" si="22"/>
        <v>1.0620000000000001</v>
      </c>
      <c r="H500" t="str">
        <f t="shared" si="23"/>
        <v>261501Bandstoten BV</v>
      </c>
      <c r="I500">
        <v>261501</v>
      </c>
      <c r="J500" t="s">
        <v>757</v>
      </c>
      <c r="K500" s="4">
        <v>1.0820000000000001</v>
      </c>
      <c r="L500" s="4">
        <v>1.2589999999999999</v>
      </c>
    </row>
    <row r="501" spans="1:12" x14ac:dyDescent="0.2">
      <c r="A501" t="str">
        <f t="shared" si="21"/>
        <v>276979Libre</v>
      </c>
      <c r="B501">
        <v>276979</v>
      </c>
      <c r="C501" s="3" t="s">
        <v>1226</v>
      </c>
      <c r="D501" s="4">
        <v>2.0720000000000001</v>
      </c>
      <c r="E501" s="4">
        <f t="shared" si="22"/>
        <v>2.105</v>
      </c>
      <c r="H501" t="str">
        <f t="shared" si="23"/>
        <v>138298Bandstoten BV</v>
      </c>
      <c r="I501">
        <v>138298</v>
      </c>
      <c r="J501" t="s">
        <v>757</v>
      </c>
      <c r="K501" s="4">
        <v>1.391</v>
      </c>
      <c r="L501" s="4">
        <v>1.2390000000000001</v>
      </c>
    </row>
    <row r="502" spans="1:12" x14ac:dyDescent="0.2">
      <c r="A502" t="str">
        <f t="shared" si="21"/>
        <v>223790Libre</v>
      </c>
      <c r="B502">
        <v>223790</v>
      </c>
      <c r="C502" s="3" t="s">
        <v>1226</v>
      </c>
      <c r="D502" s="4">
        <v>1.379</v>
      </c>
      <c r="E502" s="4">
        <f t="shared" si="22"/>
        <v>0</v>
      </c>
      <c r="H502" t="str">
        <f t="shared" si="23"/>
        <v>106447Bandstoten BV</v>
      </c>
      <c r="I502">
        <v>106447</v>
      </c>
      <c r="J502" t="s">
        <v>757</v>
      </c>
      <c r="K502" s="4">
        <v>1.2410000000000001</v>
      </c>
      <c r="L502" s="4">
        <v>1.1779999999999999</v>
      </c>
    </row>
    <row r="503" spans="1:12" x14ac:dyDescent="0.2">
      <c r="A503" t="str">
        <f t="shared" si="21"/>
        <v>208920Libre</v>
      </c>
      <c r="B503">
        <v>208920</v>
      </c>
      <c r="C503" s="3" t="s">
        <v>1226</v>
      </c>
      <c r="D503" s="4">
        <v>2.2269999999999999</v>
      </c>
      <c r="E503" s="4">
        <f t="shared" si="22"/>
        <v>0</v>
      </c>
      <c r="H503" t="str">
        <f t="shared" si="23"/>
        <v>155079Bandstoten BV</v>
      </c>
      <c r="I503">
        <v>155079</v>
      </c>
      <c r="J503" t="s">
        <v>757</v>
      </c>
      <c r="K503" s="4">
        <v>1.2729999999999999</v>
      </c>
      <c r="L503" s="4">
        <v>1.135</v>
      </c>
    </row>
    <row r="504" spans="1:12" x14ac:dyDescent="0.2">
      <c r="A504" t="str">
        <f t="shared" si="21"/>
        <v>229565Libre</v>
      </c>
      <c r="B504">
        <v>229565</v>
      </c>
      <c r="C504" s="3" t="s">
        <v>1226</v>
      </c>
      <c r="D504" s="4">
        <v>1.9630000000000001</v>
      </c>
      <c r="E504" s="4">
        <f t="shared" si="22"/>
        <v>2.028</v>
      </c>
      <c r="H504" t="str">
        <f t="shared" si="23"/>
        <v>150765Bandstoten BV</v>
      </c>
      <c r="I504">
        <v>150765</v>
      </c>
      <c r="J504" t="s">
        <v>757</v>
      </c>
      <c r="K504" s="4">
        <v>1.6779999999999999</v>
      </c>
      <c r="L504" s="4">
        <v>1.6779999999999999</v>
      </c>
    </row>
    <row r="505" spans="1:12" x14ac:dyDescent="0.2">
      <c r="A505" t="str">
        <f t="shared" si="21"/>
        <v>271408Libre</v>
      </c>
      <c r="B505">
        <v>271408</v>
      </c>
      <c r="C505" s="3" t="s">
        <v>1226</v>
      </c>
      <c r="D505" s="4">
        <v>1.9370000000000001</v>
      </c>
      <c r="E505" s="4">
        <f t="shared" si="22"/>
        <v>1.95</v>
      </c>
      <c r="H505" t="str">
        <f t="shared" si="23"/>
        <v>272050Bandstoten BV</v>
      </c>
      <c r="I505">
        <v>272050</v>
      </c>
      <c r="J505" t="s">
        <v>757</v>
      </c>
      <c r="K505" s="4">
        <v>1.1040000000000001</v>
      </c>
      <c r="L505" s="4">
        <v>1.133</v>
      </c>
    </row>
    <row r="506" spans="1:12" x14ac:dyDescent="0.2">
      <c r="A506" t="str">
        <f t="shared" si="21"/>
        <v>265960Libre</v>
      </c>
      <c r="B506">
        <v>265960</v>
      </c>
      <c r="C506" s="3" t="s">
        <v>1226</v>
      </c>
      <c r="D506" s="4">
        <v>0.99099999999999999</v>
      </c>
      <c r="E506" s="4">
        <f t="shared" si="22"/>
        <v>0.91</v>
      </c>
      <c r="H506" t="str">
        <f t="shared" si="23"/>
        <v>202668Bandstoten BV</v>
      </c>
      <c r="I506">
        <v>202668</v>
      </c>
      <c r="J506" t="s">
        <v>757</v>
      </c>
      <c r="K506" s="4">
        <v>1.151</v>
      </c>
      <c r="L506" s="4">
        <v>1.1319999999999999</v>
      </c>
    </row>
    <row r="507" spans="1:12" x14ac:dyDescent="0.2">
      <c r="A507" t="str">
        <f t="shared" si="21"/>
        <v>273322Libre</v>
      </c>
      <c r="B507">
        <v>273322</v>
      </c>
      <c r="C507" s="3" t="s">
        <v>1226</v>
      </c>
      <c r="D507" s="4">
        <v>0.9</v>
      </c>
      <c r="E507" s="4">
        <f t="shared" si="22"/>
        <v>0.84799999999999998</v>
      </c>
      <c r="H507" t="str">
        <f t="shared" si="23"/>
        <v>263724Bandstoten BV</v>
      </c>
      <c r="I507">
        <v>263724</v>
      </c>
      <c r="J507" t="s">
        <v>757</v>
      </c>
      <c r="K507" s="4">
        <v>1.069</v>
      </c>
      <c r="L507" s="4">
        <v>1.113</v>
      </c>
    </row>
    <row r="508" spans="1:12" x14ac:dyDescent="0.2">
      <c r="A508" t="str">
        <f t="shared" si="21"/>
        <v>126723Libre</v>
      </c>
      <c r="B508">
        <v>126723</v>
      </c>
      <c r="C508" s="3" t="s">
        <v>1226</v>
      </c>
      <c r="D508" s="4">
        <v>2.4540000000000002</v>
      </c>
      <c r="E508" s="4">
        <f t="shared" si="22"/>
        <v>2.0880000000000001</v>
      </c>
      <c r="H508" t="str">
        <f t="shared" si="23"/>
        <v>165938Bandstoten BV</v>
      </c>
      <c r="I508">
        <v>165938</v>
      </c>
      <c r="J508" t="s">
        <v>757</v>
      </c>
      <c r="K508" s="4">
        <v>1</v>
      </c>
      <c r="L508" s="4">
        <v>1</v>
      </c>
    </row>
    <row r="509" spans="1:12" x14ac:dyDescent="0.2">
      <c r="A509" t="str">
        <f t="shared" si="21"/>
        <v>246324Libre</v>
      </c>
      <c r="B509">
        <v>246324</v>
      </c>
      <c r="C509" s="3" t="s">
        <v>1226</v>
      </c>
      <c r="D509" s="4">
        <v>1.462</v>
      </c>
      <c r="E509" s="4">
        <f t="shared" si="22"/>
        <v>1.3879999999999999</v>
      </c>
      <c r="H509" t="str">
        <f t="shared" si="23"/>
        <v>151705Bandstoten BV</v>
      </c>
      <c r="I509">
        <v>151705</v>
      </c>
      <c r="J509" t="s">
        <v>757</v>
      </c>
      <c r="K509" s="4">
        <v>1.1359999999999999</v>
      </c>
      <c r="L509" s="4">
        <v>1.0920000000000001</v>
      </c>
    </row>
    <row r="510" spans="1:12" x14ac:dyDescent="0.2">
      <c r="A510" t="str">
        <f t="shared" si="21"/>
        <v>129253Libre</v>
      </c>
      <c r="B510">
        <v>129253</v>
      </c>
      <c r="C510" s="3" t="s">
        <v>1226</v>
      </c>
      <c r="D510" s="4">
        <v>1.119</v>
      </c>
      <c r="E510" s="4">
        <f t="shared" si="22"/>
        <v>1.0069999999999999</v>
      </c>
      <c r="H510" t="str">
        <f t="shared" si="23"/>
        <v>215528Bandstoten BV</v>
      </c>
      <c r="I510">
        <v>215528</v>
      </c>
      <c r="J510" t="s">
        <v>757</v>
      </c>
      <c r="K510" s="4">
        <v>1.0229999999999999</v>
      </c>
      <c r="L510" s="4">
        <v>1.054</v>
      </c>
    </row>
    <row r="511" spans="1:12" x14ac:dyDescent="0.2">
      <c r="A511" t="str">
        <f t="shared" si="21"/>
        <v>273387Libre</v>
      </c>
      <c r="B511">
        <v>273387</v>
      </c>
      <c r="C511" s="3" t="s">
        <v>1226</v>
      </c>
      <c r="D511" s="4">
        <v>1.25</v>
      </c>
      <c r="E511" s="4">
        <f t="shared" si="22"/>
        <v>1.3260000000000001</v>
      </c>
      <c r="H511" t="str">
        <f t="shared" si="23"/>
        <v>159706Bandstoten BV</v>
      </c>
      <c r="I511">
        <v>159706</v>
      </c>
      <c r="J511" t="s">
        <v>757</v>
      </c>
      <c r="K511" s="4">
        <v>1.298</v>
      </c>
      <c r="L511" s="4">
        <v>1.0269999999999999</v>
      </c>
    </row>
    <row r="512" spans="1:12" x14ac:dyDescent="0.2">
      <c r="A512" t="str">
        <f t="shared" si="21"/>
        <v>130701Libre</v>
      </c>
      <c r="B512">
        <v>130701</v>
      </c>
      <c r="C512" s="3" t="s">
        <v>1226</v>
      </c>
      <c r="D512" s="4">
        <v>1.901</v>
      </c>
      <c r="E512" s="4">
        <f t="shared" si="22"/>
        <v>1.8</v>
      </c>
      <c r="H512" t="str">
        <f t="shared" si="23"/>
        <v>205929Bandstoten BV</v>
      </c>
      <c r="I512">
        <v>205929</v>
      </c>
      <c r="J512" t="s">
        <v>757</v>
      </c>
      <c r="K512" s="4">
        <v>1.37</v>
      </c>
      <c r="L512" s="4">
        <v>1.0229999999999999</v>
      </c>
    </row>
    <row r="513" spans="1:12" x14ac:dyDescent="0.2">
      <c r="A513" t="str">
        <f t="shared" si="21"/>
        <v>249160Libre</v>
      </c>
      <c r="B513">
        <v>249160</v>
      </c>
      <c r="C513" s="3" t="s">
        <v>1226</v>
      </c>
      <c r="D513" s="4">
        <v>0.97199999999999998</v>
      </c>
      <c r="E513" s="4">
        <f t="shared" si="22"/>
        <v>0.97199999999999998</v>
      </c>
      <c r="H513" t="str">
        <f t="shared" si="23"/>
        <v>203178Bandstoten BV</v>
      </c>
      <c r="I513">
        <v>203178</v>
      </c>
      <c r="J513" t="s">
        <v>757</v>
      </c>
      <c r="K513" s="4">
        <v>1.115</v>
      </c>
      <c r="L513" s="4">
        <v>0.98799999999999999</v>
      </c>
    </row>
    <row r="514" spans="1:12" x14ac:dyDescent="0.2">
      <c r="A514" t="str">
        <f t="shared" si="21"/>
        <v>241135Libre</v>
      </c>
      <c r="B514">
        <v>241135</v>
      </c>
      <c r="C514" s="3" t="s">
        <v>1226</v>
      </c>
      <c r="D514" s="4">
        <v>0.81699999999999995</v>
      </c>
      <c r="E514" s="4">
        <f t="shared" si="22"/>
        <v>0.80900000000000005</v>
      </c>
      <c r="H514" t="str">
        <f t="shared" si="23"/>
        <v>143108Bandstoten BV</v>
      </c>
      <c r="I514">
        <v>143108</v>
      </c>
      <c r="J514" t="s">
        <v>757</v>
      </c>
      <c r="K514" s="4">
        <v>0.95299999999999996</v>
      </c>
      <c r="L514" s="4">
        <v>0.96899999999999997</v>
      </c>
    </row>
    <row r="515" spans="1:12" x14ac:dyDescent="0.2">
      <c r="A515" t="str">
        <f t="shared" ref="A515:A578" si="24">IF(B515&lt;&gt;"",B515&amp;C515,"")</f>
        <v>241138Libre</v>
      </c>
      <c r="B515">
        <v>241138</v>
      </c>
      <c r="C515" s="3" t="s">
        <v>1226</v>
      </c>
      <c r="D515" s="4">
        <v>0.81200000000000006</v>
      </c>
      <c r="E515" s="4">
        <f t="shared" ref="E515:E578" si="25">IF(A515&lt;&gt;"",IF(ISNA(VLOOKUP(A515,H:L,5,0)),0,VLOOKUP(A515,H:L,5,0)),"")</f>
        <v>0.83899999999999997</v>
      </c>
      <c r="H515" t="str">
        <f t="shared" ref="H515:H535" si="26">IF(I515&lt;&gt;"",I515&amp;J515,"")</f>
        <v>134819Bandstoten BV</v>
      </c>
      <c r="I515">
        <v>134819</v>
      </c>
      <c r="J515" t="s">
        <v>757</v>
      </c>
      <c r="K515" s="4">
        <v>0.89900000000000002</v>
      </c>
      <c r="L515" s="4">
        <v>0.96799999999999997</v>
      </c>
    </row>
    <row r="516" spans="1:12" x14ac:dyDescent="0.2">
      <c r="A516" t="str">
        <f t="shared" si="24"/>
        <v>204403Libre</v>
      </c>
      <c r="B516">
        <v>204403</v>
      </c>
      <c r="C516" s="3" t="s">
        <v>1226</v>
      </c>
      <c r="D516" s="4">
        <v>1.27</v>
      </c>
      <c r="E516" s="4">
        <f t="shared" si="25"/>
        <v>1.429</v>
      </c>
      <c r="H516" t="str">
        <f t="shared" si="26"/>
        <v>271252Bandstoten BV</v>
      </c>
      <c r="I516">
        <v>271252</v>
      </c>
      <c r="J516" t="s">
        <v>757</v>
      </c>
      <c r="K516" s="4">
        <v>0.75</v>
      </c>
      <c r="L516" s="4">
        <v>0.92400000000000004</v>
      </c>
    </row>
    <row r="517" spans="1:12" x14ac:dyDescent="0.2">
      <c r="A517" t="str">
        <f t="shared" si="24"/>
        <v>208901Libre</v>
      </c>
      <c r="B517">
        <v>208901</v>
      </c>
      <c r="C517" s="3" t="s">
        <v>1226</v>
      </c>
      <c r="D517" s="4">
        <v>1.32</v>
      </c>
      <c r="E517" s="4">
        <f t="shared" si="25"/>
        <v>1.264</v>
      </c>
      <c r="H517" t="str">
        <f t="shared" si="26"/>
        <v>263560Bandstoten BV</v>
      </c>
      <c r="I517">
        <v>263560</v>
      </c>
      <c r="J517" t="s">
        <v>757</v>
      </c>
      <c r="K517" s="4">
        <v>0.73199999999999998</v>
      </c>
      <c r="L517" s="4">
        <v>0.89500000000000002</v>
      </c>
    </row>
    <row r="518" spans="1:12" x14ac:dyDescent="0.2">
      <c r="A518" t="str">
        <f t="shared" si="24"/>
        <v>228279Libre</v>
      </c>
      <c r="B518">
        <v>228279</v>
      </c>
      <c r="C518" s="3" t="s">
        <v>1226</v>
      </c>
      <c r="D518" s="4">
        <v>0.996</v>
      </c>
      <c r="E518" s="4">
        <f t="shared" si="25"/>
        <v>0.92200000000000004</v>
      </c>
      <c r="H518" t="str">
        <f t="shared" si="26"/>
        <v>223790Bandstoten BV</v>
      </c>
      <c r="I518">
        <v>223790</v>
      </c>
      <c r="J518" t="s">
        <v>757</v>
      </c>
      <c r="K518" s="4">
        <v>0.76600000000000001</v>
      </c>
      <c r="L518" s="4">
        <v>0.89300000000000002</v>
      </c>
    </row>
    <row r="519" spans="1:12" x14ac:dyDescent="0.2">
      <c r="A519" t="str">
        <f t="shared" si="24"/>
        <v>104879Libre</v>
      </c>
      <c r="B519">
        <v>104879</v>
      </c>
      <c r="C519" s="3" t="s">
        <v>1226</v>
      </c>
      <c r="D519" s="4">
        <v>1.4450000000000001</v>
      </c>
      <c r="E519" s="4">
        <f t="shared" si="25"/>
        <v>1.0589999999999999</v>
      </c>
      <c r="H519" t="str">
        <f t="shared" si="26"/>
        <v>225699Bandstoten BV</v>
      </c>
      <c r="I519">
        <v>225699</v>
      </c>
      <c r="J519" t="s">
        <v>757</v>
      </c>
      <c r="K519" s="4">
        <v>1.167</v>
      </c>
      <c r="L519" s="4">
        <v>0.88200000000000001</v>
      </c>
    </row>
    <row r="520" spans="1:12" x14ac:dyDescent="0.2">
      <c r="A520" t="str">
        <f t="shared" si="24"/>
        <v>221609Libre</v>
      </c>
      <c r="B520">
        <v>221609</v>
      </c>
      <c r="C520" s="3" t="s">
        <v>1226</v>
      </c>
      <c r="D520" s="4">
        <v>1.1830000000000001</v>
      </c>
      <c r="E520" s="4">
        <f t="shared" si="25"/>
        <v>1.1679999999999999</v>
      </c>
      <c r="H520" t="str">
        <f t="shared" si="26"/>
        <v>181051Bandstoten BV</v>
      </c>
      <c r="I520">
        <v>181051</v>
      </c>
      <c r="J520" t="s">
        <v>757</v>
      </c>
      <c r="K520" s="4">
        <v>1.25</v>
      </c>
      <c r="L520" s="4">
        <v>1.25</v>
      </c>
    </row>
    <row r="521" spans="1:12" x14ac:dyDescent="0.2">
      <c r="A521" t="str">
        <f t="shared" si="24"/>
        <v>212988Libre</v>
      </c>
      <c r="B521">
        <v>212988</v>
      </c>
      <c r="C521" s="3" t="s">
        <v>1226</v>
      </c>
      <c r="D521" s="4">
        <v>1.0620000000000001</v>
      </c>
      <c r="E521" s="4">
        <f t="shared" si="25"/>
        <v>0.84599999999999997</v>
      </c>
      <c r="H521" t="str">
        <f t="shared" si="26"/>
        <v>120418Bandstoten BV</v>
      </c>
      <c r="I521">
        <v>120418</v>
      </c>
      <c r="J521" t="s">
        <v>757</v>
      </c>
      <c r="K521" s="4">
        <v>0.80800000000000005</v>
      </c>
      <c r="L521" s="4">
        <v>0.79600000000000004</v>
      </c>
    </row>
    <row r="522" spans="1:12" x14ac:dyDescent="0.2">
      <c r="A522" t="str">
        <f t="shared" si="24"/>
        <v>127351Libre</v>
      </c>
      <c r="B522">
        <v>127351</v>
      </c>
      <c r="C522" s="3" t="s">
        <v>1226</v>
      </c>
      <c r="D522" s="4">
        <v>1.06</v>
      </c>
      <c r="E522" s="4">
        <f t="shared" si="25"/>
        <v>0</v>
      </c>
      <c r="H522" t="str">
        <f t="shared" si="26"/>
        <v>246390Bandstoten BV</v>
      </c>
      <c r="I522">
        <v>246390</v>
      </c>
      <c r="J522" t="s">
        <v>757</v>
      </c>
      <c r="K522" s="4">
        <v>0.77900000000000003</v>
      </c>
      <c r="L522" s="4">
        <v>0.78</v>
      </c>
    </row>
    <row r="523" spans="1:12" x14ac:dyDescent="0.2">
      <c r="A523" t="str">
        <f t="shared" si="24"/>
        <v>217596Libre</v>
      </c>
      <c r="B523">
        <v>217596</v>
      </c>
      <c r="C523" s="3" t="s">
        <v>1226</v>
      </c>
      <c r="D523" s="4">
        <v>1.458</v>
      </c>
      <c r="E523" s="4">
        <f t="shared" si="25"/>
        <v>1.266</v>
      </c>
      <c r="H523" t="str">
        <f t="shared" si="26"/>
        <v>228278Bandstoten BV</v>
      </c>
      <c r="I523">
        <v>228278</v>
      </c>
      <c r="J523" t="s">
        <v>757</v>
      </c>
      <c r="K523" s="4">
        <v>0.81599999999999995</v>
      </c>
      <c r="L523" s="4">
        <v>0.77500000000000002</v>
      </c>
    </row>
    <row r="524" spans="1:12" x14ac:dyDescent="0.2">
      <c r="A524" t="str">
        <f t="shared" si="24"/>
        <v>217595Libre</v>
      </c>
      <c r="B524">
        <v>217595</v>
      </c>
      <c r="C524" s="3" t="s">
        <v>1226</v>
      </c>
      <c r="D524" s="4">
        <v>1.3859999999999999</v>
      </c>
      <c r="E524" s="4">
        <f t="shared" si="25"/>
        <v>1.363</v>
      </c>
      <c r="H524" t="str">
        <f t="shared" si="26"/>
        <v>265362Bandstoten BV</v>
      </c>
      <c r="I524">
        <v>265362</v>
      </c>
      <c r="J524" t="s">
        <v>757</v>
      </c>
      <c r="K524" s="4">
        <v>0.97499999999999998</v>
      </c>
      <c r="L524" s="4">
        <v>0.76500000000000001</v>
      </c>
    </row>
    <row r="525" spans="1:12" x14ac:dyDescent="0.2">
      <c r="A525" t="str">
        <f t="shared" si="24"/>
        <v>129768Libre</v>
      </c>
      <c r="B525">
        <v>129768</v>
      </c>
      <c r="C525" s="3" t="s">
        <v>1226</v>
      </c>
      <c r="D525" s="4">
        <v>1.94</v>
      </c>
      <c r="E525" s="4">
        <f t="shared" si="25"/>
        <v>0</v>
      </c>
      <c r="H525" t="str">
        <f t="shared" si="26"/>
        <v>263553Bandstoten BV</v>
      </c>
      <c r="I525">
        <v>263553</v>
      </c>
      <c r="J525" t="s">
        <v>757</v>
      </c>
      <c r="K525" s="4">
        <v>0.69599999999999995</v>
      </c>
      <c r="L525" s="4">
        <v>0.76100000000000001</v>
      </c>
    </row>
    <row r="526" spans="1:12" x14ac:dyDescent="0.2">
      <c r="A526" t="str">
        <f t="shared" si="24"/>
        <v>236927Libre</v>
      </c>
      <c r="B526">
        <v>236927</v>
      </c>
      <c r="C526" s="3" t="s">
        <v>1226</v>
      </c>
      <c r="D526" s="4">
        <v>1.129</v>
      </c>
      <c r="E526" s="4">
        <f t="shared" si="25"/>
        <v>1.171</v>
      </c>
      <c r="H526" t="str">
        <f t="shared" si="26"/>
        <v>261502Bandstoten BV</v>
      </c>
      <c r="I526">
        <v>261502</v>
      </c>
      <c r="J526" t="s">
        <v>757</v>
      </c>
      <c r="K526" s="4">
        <v>0.68</v>
      </c>
      <c r="L526" s="4">
        <v>0.68</v>
      </c>
    </row>
    <row r="527" spans="1:12" x14ac:dyDescent="0.2">
      <c r="A527" t="str">
        <f t="shared" si="24"/>
        <v>177613Libre</v>
      </c>
      <c r="B527">
        <v>177613</v>
      </c>
      <c r="C527" s="3" t="s">
        <v>1226</v>
      </c>
      <c r="D527" s="4">
        <v>0.82399999999999995</v>
      </c>
      <c r="E527" s="4">
        <f t="shared" si="25"/>
        <v>0.874</v>
      </c>
      <c r="H527" t="str">
        <f t="shared" si="26"/>
        <v>120611Bandstoten BV</v>
      </c>
      <c r="I527">
        <v>120611</v>
      </c>
      <c r="J527" t="s">
        <v>757</v>
      </c>
      <c r="K527" s="4">
        <v>0.77100000000000002</v>
      </c>
      <c r="L527" s="4">
        <v>0.68400000000000005</v>
      </c>
    </row>
    <row r="528" spans="1:12" x14ac:dyDescent="0.2">
      <c r="A528" t="str">
        <f t="shared" si="24"/>
        <v>222509Libre</v>
      </c>
      <c r="B528">
        <v>222509</v>
      </c>
      <c r="C528" s="3" t="s">
        <v>1226</v>
      </c>
      <c r="D528" s="4">
        <v>0.78800000000000003</v>
      </c>
      <c r="E528" s="4">
        <f t="shared" si="25"/>
        <v>0.871</v>
      </c>
      <c r="H528" t="str">
        <f t="shared" si="26"/>
        <v>208460Bandstoten BV</v>
      </c>
      <c r="I528">
        <v>208460</v>
      </c>
      <c r="J528" t="s">
        <v>757</v>
      </c>
      <c r="K528" s="4">
        <v>1</v>
      </c>
      <c r="L528" s="4">
        <v>0.67500000000000004</v>
      </c>
    </row>
    <row r="529" spans="1:12" x14ac:dyDescent="0.2">
      <c r="A529" t="str">
        <f t="shared" si="24"/>
        <v>265386Libre</v>
      </c>
      <c r="B529">
        <v>265386</v>
      </c>
      <c r="C529" s="3" t="s">
        <v>1226</v>
      </c>
      <c r="D529" s="4">
        <v>0.69699999999999995</v>
      </c>
      <c r="E529" s="4">
        <f t="shared" si="25"/>
        <v>0.73499999999999999</v>
      </c>
      <c r="H529" t="str">
        <f t="shared" si="26"/>
        <v>213985Bandstoten BV</v>
      </c>
      <c r="I529">
        <v>213985</v>
      </c>
      <c r="J529" t="s">
        <v>757</v>
      </c>
      <c r="K529" s="4">
        <v>0.75</v>
      </c>
      <c r="L529" s="4">
        <v>0.67400000000000004</v>
      </c>
    </row>
    <row r="530" spans="1:12" x14ac:dyDescent="0.2">
      <c r="A530" t="str">
        <f t="shared" si="24"/>
        <v>157679Libre</v>
      </c>
      <c r="B530">
        <v>157679</v>
      </c>
      <c r="C530" s="3" t="s">
        <v>1226</v>
      </c>
      <c r="D530" s="4">
        <v>0.97499999999999998</v>
      </c>
      <c r="E530" s="4">
        <f t="shared" si="25"/>
        <v>0.99</v>
      </c>
      <c r="H530" t="str">
        <f t="shared" si="26"/>
        <v>108511Bandstoten BV</v>
      </c>
      <c r="I530">
        <v>108511</v>
      </c>
      <c r="J530" t="s">
        <v>757</v>
      </c>
      <c r="K530" s="4">
        <v>0.71299999999999997</v>
      </c>
      <c r="L530" s="4">
        <v>0.61699999999999999</v>
      </c>
    </row>
    <row r="531" spans="1:12" x14ac:dyDescent="0.2">
      <c r="A531" t="str">
        <f t="shared" si="24"/>
        <v>270849Libre</v>
      </c>
      <c r="B531">
        <v>270849</v>
      </c>
      <c r="C531" s="3" t="s">
        <v>1226</v>
      </c>
      <c r="D531" s="4">
        <v>0.90800000000000003</v>
      </c>
      <c r="E531" s="4">
        <f t="shared" si="25"/>
        <v>1.01</v>
      </c>
      <c r="H531" t="str">
        <f t="shared" si="26"/>
        <v>184303Bandstoten BV</v>
      </c>
      <c r="I531">
        <v>184303</v>
      </c>
      <c r="J531" t="s">
        <v>757</v>
      </c>
      <c r="K531" s="4">
        <v>0.77500000000000002</v>
      </c>
      <c r="L531" s="4">
        <v>0.77500000000000002</v>
      </c>
    </row>
    <row r="532" spans="1:12" x14ac:dyDescent="0.2">
      <c r="A532" t="str">
        <f t="shared" si="24"/>
        <v>224440Libre</v>
      </c>
      <c r="B532">
        <v>224440</v>
      </c>
      <c r="C532" s="3" t="s">
        <v>1226</v>
      </c>
      <c r="D532" s="4">
        <v>1.0900000000000001</v>
      </c>
      <c r="E532" s="4">
        <f t="shared" si="25"/>
        <v>0.99399999999999999</v>
      </c>
      <c r="H532" t="str">
        <f t="shared" si="26"/>
        <v>140766Bandstoten BV</v>
      </c>
      <c r="I532">
        <v>140766</v>
      </c>
      <c r="J532" t="s">
        <v>757</v>
      </c>
      <c r="K532" s="4">
        <v>0.65700000000000003</v>
      </c>
      <c r="L532" s="4">
        <v>0.55400000000000005</v>
      </c>
    </row>
    <row r="533" spans="1:12" x14ac:dyDescent="0.2">
      <c r="A533" t="str">
        <f t="shared" si="24"/>
        <v>218447Libre</v>
      </c>
      <c r="B533">
        <v>218447</v>
      </c>
      <c r="C533" s="3" t="s">
        <v>1226</v>
      </c>
      <c r="D533" s="4">
        <v>2.39</v>
      </c>
      <c r="E533" s="4">
        <f t="shared" si="25"/>
        <v>0</v>
      </c>
      <c r="H533" t="str">
        <f t="shared" si="26"/>
        <v>209833Bandstoten BV</v>
      </c>
      <c r="I533">
        <v>209833</v>
      </c>
      <c r="J533" t="s">
        <v>757</v>
      </c>
      <c r="K533" s="4">
        <v>0.49</v>
      </c>
      <c r="L533" s="4">
        <v>0.53500000000000003</v>
      </c>
    </row>
    <row r="534" spans="1:12" x14ac:dyDescent="0.2">
      <c r="A534" t="str">
        <f t="shared" si="24"/>
        <v>223762Libre</v>
      </c>
      <c r="B534">
        <v>223762</v>
      </c>
      <c r="C534" s="3" t="s">
        <v>1226</v>
      </c>
      <c r="D534" s="4">
        <v>2.1520000000000001</v>
      </c>
      <c r="E534" s="4">
        <f t="shared" si="25"/>
        <v>0</v>
      </c>
      <c r="H534" t="str">
        <f t="shared" si="26"/>
        <v>165912Bandstoten BV</v>
      </c>
      <c r="I534">
        <v>165912</v>
      </c>
      <c r="J534" t="s">
        <v>757</v>
      </c>
      <c r="K534" s="4">
        <v>0.52</v>
      </c>
      <c r="L534" s="4">
        <v>0.503</v>
      </c>
    </row>
    <row r="535" spans="1:12" x14ac:dyDescent="0.2">
      <c r="A535" t="str">
        <f t="shared" si="24"/>
        <v>219935Libre</v>
      </c>
      <c r="B535">
        <v>219935</v>
      </c>
      <c r="C535" s="3" t="s">
        <v>1226</v>
      </c>
      <c r="D535" s="4">
        <v>1.552</v>
      </c>
      <c r="E535" s="4">
        <f t="shared" si="25"/>
        <v>1.601</v>
      </c>
      <c r="H535" t="str">
        <f t="shared" si="26"/>
        <v>120413Bandstoten BV</v>
      </c>
      <c r="I535">
        <v>120413</v>
      </c>
      <c r="J535" t="s">
        <v>757</v>
      </c>
      <c r="K535" s="4">
        <v>0.41</v>
      </c>
      <c r="L535" s="4">
        <v>0.32400000000000001</v>
      </c>
    </row>
    <row r="536" spans="1:12" x14ac:dyDescent="0.2">
      <c r="A536" t="str">
        <f t="shared" si="24"/>
        <v>276875Libre</v>
      </c>
      <c r="B536">
        <v>276875</v>
      </c>
      <c r="C536" s="3" t="s">
        <v>1226</v>
      </c>
      <c r="D536" s="4">
        <v>1.849</v>
      </c>
      <c r="E536" s="4">
        <f t="shared" si="25"/>
        <v>1.8149999999999999</v>
      </c>
    </row>
    <row r="537" spans="1:12" x14ac:dyDescent="0.2">
      <c r="A537" t="str">
        <f t="shared" si="24"/>
        <v>219936Libre</v>
      </c>
      <c r="B537">
        <v>219936</v>
      </c>
      <c r="C537" s="3" t="s">
        <v>1226</v>
      </c>
      <c r="D537" s="4">
        <v>1.417</v>
      </c>
      <c r="E537" s="4">
        <f t="shared" si="25"/>
        <v>1.268</v>
      </c>
    </row>
    <row r="538" spans="1:12" x14ac:dyDescent="0.2">
      <c r="A538" t="str">
        <f t="shared" si="24"/>
        <v>219921Libre</v>
      </c>
      <c r="B538">
        <v>219921</v>
      </c>
      <c r="C538" s="3" t="s">
        <v>1226</v>
      </c>
      <c r="D538" s="4">
        <v>1.272</v>
      </c>
      <c r="E538" s="4">
        <f t="shared" si="25"/>
        <v>1.2569999999999999</v>
      </c>
    </row>
    <row r="539" spans="1:12" x14ac:dyDescent="0.2">
      <c r="A539" t="str">
        <f t="shared" si="24"/>
        <v>246503Libre</v>
      </c>
      <c r="B539">
        <v>246503</v>
      </c>
      <c r="C539" s="3" t="s">
        <v>1226</v>
      </c>
      <c r="D539" s="4">
        <v>1.171</v>
      </c>
      <c r="E539" s="4">
        <f t="shared" si="25"/>
        <v>1.244</v>
      </c>
    </row>
    <row r="540" spans="1:12" x14ac:dyDescent="0.2">
      <c r="A540" t="str">
        <f t="shared" si="24"/>
        <v>107919Libre</v>
      </c>
      <c r="B540">
        <v>107919</v>
      </c>
      <c r="C540" s="3" t="s">
        <v>1226</v>
      </c>
      <c r="D540" s="4">
        <v>0.95899999999999996</v>
      </c>
      <c r="E540" s="4">
        <f t="shared" si="25"/>
        <v>0.70199999999999996</v>
      </c>
    </row>
    <row r="541" spans="1:12" x14ac:dyDescent="0.2">
      <c r="A541" t="str">
        <f t="shared" si="24"/>
        <v>135038Libre</v>
      </c>
      <c r="B541">
        <v>135038</v>
      </c>
      <c r="C541" s="3" t="s">
        <v>1226</v>
      </c>
      <c r="D541" s="4">
        <v>2.109</v>
      </c>
      <c r="E541" s="4">
        <f t="shared" si="25"/>
        <v>1.8759999999999999</v>
      </c>
    </row>
    <row r="542" spans="1:12" x14ac:dyDescent="0.2">
      <c r="A542" t="str">
        <f t="shared" si="24"/>
        <v>239876Libre</v>
      </c>
      <c r="B542">
        <v>239876</v>
      </c>
      <c r="C542" s="3" t="s">
        <v>1226</v>
      </c>
      <c r="D542" s="4">
        <v>1.0329999999999999</v>
      </c>
      <c r="E542" s="4">
        <f t="shared" si="25"/>
        <v>1.0189999999999999</v>
      </c>
    </row>
    <row r="543" spans="1:12" x14ac:dyDescent="0.2">
      <c r="A543" t="str">
        <f t="shared" si="24"/>
        <v>217616Libre</v>
      </c>
      <c r="B543">
        <v>217616</v>
      </c>
      <c r="C543" s="3" t="s">
        <v>1226</v>
      </c>
      <c r="D543" s="4">
        <v>0.98699999999999999</v>
      </c>
      <c r="E543" s="4">
        <f t="shared" si="25"/>
        <v>0.95799999999999996</v>
      </c>
    </row>
    <row r="544" spans="1:12" x14ac:dyDescent="0.2">
      <c r="A544" t="str">
        <f t="shared" si="24"/>
        <v>206114Libre</v>
      </c>
      <c r="B544">
        <v>206114</v>
      </c>
      <c r="C544" s="3" t="s">
        <v>1226</v>
      </c>
      <c r="D544" s="4">
        <v>0.93100000000000005</v>
      </c>
      <c r="E544" s="4">
        <f t="shared" si="25"/>
        <v>0.82399999999999995</v>
      </c>
    </row>
    <row r="545" spans="1:5" x14ac:dyDescent="0.2">
      <c r="A545" t="str">
        <f t="shared" si="24"/>
        <v>140870Libre</v>
      </c>
      <c r="B545">
        <v>140870</v>
      </c>
      <c r="C545" s="3" t="s">
        <v>1226</v>
      </c>
      <c r="D545" s="4">
        <v>1.7549999999999999</v>
      </c>
      <c r="E545" s="4">
        <f t="shared" si="25"/>
        <v>1.6839999999999999</v>
      </c>
    </row>
    <row r="546" spans="1:5" x14ac:dyDescent="0.2">
      <c r="A546" t="str">
        <f t="shared" si="24"/>
        <v>148322Libre</v>
      </c>
      <c r="B546">
        <v>148322</v>
      </c>
      <c r="C546" s="3" t="s">
        <v>1226</v>
      </c>
      <c r="D546" s="4">
        <v>1.581</v>
      </c>
      <c r="E546" s="4">
        <f t="shared" si="25"/>
        <v>1.4950000000000001</v>
      </c>
    </row>
    <row r="547" spans="1:5" x14ac:dyDescent="0.2">
      <c r="A547" t="str">
        <f t="shared" si="24"/>
        <v>161433Libre</v>
      </c>
      <c r="B547">
        <v>161433</v>
      </c>
      <c r="C547" s="3" t="s">
        <v>1226</v>
      </c>
      <c r="D547" s="4">
        <v>1.4850000000000001</v>
      </c>
      <c r="E547" s="4">
        <f t="shared" si="25"/>
        <v>1.4850000000000001</v>
      </c>
    </row>
    <row r="548" spans="1:5" x14ac:dyDescent="0.2">
      <c r="A548" t="str">
        <f t="shared" si="24"/>
        <v>143415Libre</v>
      </c>
      <c r="B548">
        <v>143415</v>
      </c>
      <c r="C548" s="3" t="s">
        <v>1226</v>
      </c>
      <c r="D548" s="4">
        <v>3.5</v>
      </c>
      <c r="E548" s="4">
        <f t="shared" si="25"/>
        <v>3.6589999999999998</v>
      </c>
    </row>
    <row r="549" spans="1:5" x14ac:dyDescent="0.2">
      <c r="A549" t="str">
        <f t="shared" si="24"/>
        <v>229495Libre</v>
      </c>
      <c r="B549">
        <v>229495</v>
      </c>
      <c r="C549" s="3" t="s">
        <v>1226</v>
      </c>
      <c r="D549" s="4">
        <v>1.5369999999999999</v>
      </c>
      <c r="E549" s="4">
        <f t="shared" si="25"/>
        <v>1.5369999999999999</v>
      </c>
    </row>
    <row r="550" spans="1:5" x14ac:dyDescent="0.2">
      <c r="A550" t="str">
        <f t="shared" si="24"/>
        <v>246348Libre</v>
      </c>
      <c r="B550">
        <v>246348</v>
      </c>
      <c r="C550" s="3" t="s">
        <v>1226</v>
      </c>
      <c r="D550" s="4">
        <v>1.3440000000000001</v>
      </c>
      <c r="E550" s="4">
        <f t="shared" si="25"/>
        <v>1.1679999999999999</v>
      </c>
    </row>
    <row r="551" spans="1:5" x14ac:dyDescent="0.2">
      <c r="A551" t="str">
        <f t="shared" si="24"/>
        <v>265801Libre</v>
      </c>
      <c r="B551">
        <v>265801</v>
      </c>
      <c r="C551" s="3" t="s">
        <v>1226</v>
      </c>
      <c r="D551" s="4">
        <v>1.109</v>
      </c>
      <c r="E551" s="4">
        <f t="shared" si="25"/>
        <v>1.2370000000000001</v>
      </c>
    </row>
    <row r="552" spans="1:5" x14ac:dyDescent="0.2">
      <c r="A552" t="str">
        <f t="shared" si="24"/>
        <v>271569Libre</v>
      </c>
      <c r="B552">
        <v>271569</v>
      </c>
      <c r="C552" s="3" t="s">
        <v>1226</v>
      </c>
      <c r="D552" s="4">
        <v>0.88600000000000001</v>
      </c>
      <c r="E552" s="4">
        <f t="shared" si="25"/>
        <v>0.94799999999999995</v>
      </c>
    </row>
    <row r="553" spans="1:5" x14ac:dyDescent="0.2">
      <c r="A553" t="str">
        <f t="shared" si="24"/>
        <v>273339Libre</v>
      </c>
      <c r="B553">
        <v>273339</v>
      </c>
      <c r="C553" s="3" t="s">
        <v>1226</v>
      </c>
      <c r="D553" s="4">
        <v>0.60899999999999999</v>
      </c>
      <c r="E553" s="4">
        <f t="shared" si="25"/>
        <v>0.61699999999999999</v>
      </c>
    </row>
    <row r="554" spans="1:5" x14ac:dyDescent="0.2">
      <c r="A554" t="str">
        <f t="shared" si="24"/>
        <v>261502Libre</v>
      </c>
      <c r="B554">
        <v>261502</v>
      </c>
      <c r="C554" s="3" t="s">
        <v>1226</v>
      </c>
      <c r="D554" s="4">
        <v>1.1359999999999999</v>
      </c>
      <c r="E554" s="4">
        <f t="shared" si="25"/>
        <v>1.238</v>
      </c>
    </row>
    <row r="555" spans="1:5" x14ac:dyDescent="0.2">
      <c r="A555" t="str">
        <f t="shared" si="24"/>
        <v>261491Libre</v>
      </c>
      <c r="B555">
        <v>261491</v>
      </c>
      <c r="C555" s="3" t="s">
        <v>1226</v>
      </c>
      <c r="D555" s="4">
        <v>1.181</v>
      </c>
      <c r="E555" s="4">
        <f t="shared" si="25"/>
        <v>1.2749999999999999</v>
      </c>
    </row>
    <row r="556" spans="1:5" x14ac:dyDescent="0.2">
      <c r="A556" t="str">
        <f t="shared" si="24"/>
        <v>265423Libre</v>
      </c>
      <c r="B556">
        <v>265423</v>
      </c>
      <c r="C556" s="3" t="s">
        <v>1226</v>
      </c>
      <c r="D556" s="4">
        <v>1.369</v>
      </c>
      <c r="E556" s="4">
        <f t="shared" si="25"/>
        <v>1.546</v>
      </c>
    </row>
    <row r="557" spans="1:5" x14ac:dyDescent="0.2">
      <c r="A557" t="str">
        <f t="shared" si="24"/>
        <v>277739Libre</v>
      </c>
      <c r="B557">
        <v>277739</v>
      </c>
      <c r="C557" s="3" t="s">
        <v>1226</v>
      </c>
      <c r="D557" s="4">
        <v>2.4</v>
      </c>
      <c r="E557" s="4">
        <f t="shared" si="25"/>
        <v>2.4009999999999998</v>
      </c>
    </row>
    <row r="558" spans="1:5" x14ac:dyDescent="0.2">
      <c r="A558" t="str">
        <f t="shared" si="24"/>
        <v>120611Libre</v>
      </c>
      <c r="B558">
        <v>120611</v>
      </c>
      <c r="C558" s="3" t="s">
        <v>1226</v>
      </c>
      <c r="D558" s="4">
        <v>1.208</v>
      </c>
      <c r="E558" s="4">
        <f t="shared" si="25"/>
        <v>0.86499999999999999</v>
      </c>
    </row>
    <row r="559" spans="1:5" x14ac:dyDescent="0.2">
      <c r="A559" t="str">
        <f t="shared" si="24"/>
        <v>166588Libre</v>
      </c>
      <c r="B559">
        <v>166588</v>
      </c>
      <c r="C559" s="3" t="s">
        <v>1226</v>
      </c>
      <c r="D559" s="4">
        <v>0.79600000000000004</v>
      </c>
      <c r="E559" s="4">
        <f t="shared" si="25"/>
        <v>1.0349999999999999</v>
      </c>
    </row>
    <row r="560" spans="1:5" x14ac:dyDescent="0.2">
      <c r="A560" t="str">
        <f t="shared" si="24"/>
        <v>108511Libre</v>
      </c>
      <c r="B560">
        <v>108511</v>
      </c>
      <c r="C560" s="3" t="s">
        <v>1226</v>
      </c>
      <c r="D560" s="4">
        <v>1.028</v>
      </c>
      <c r="E560" s="4">
        <f t="shared" si="25"/>
        <v>1.0840000000000001</v>
      </c>
    </row>
    <row r="561" spans="1:5" x14ac:dyDescent="0.2">
      <c r="A561" t="str">
        <f t="shared" si="24"/>
        <v>138298Libre</v>
      </c>
      <c r="B561">
        <v>138298</v>
      </c>
      <c r="C561" s="3" t="s">
        <v>1226</v>
      </c>
      <c r="D561" s="4">
        <v>2.1720000000000002</v>
      </c>
      <c r="E561" s="4">
        <f t="shared" si="25"/>
        <v>2.1720000000000002</v>
      </c>
    </row>
    <row r="562" spans="1:5" x14ac:dyDescent="0.2">
      <c r="A562" t="str">
        <f t="shared" si="24"/>
        <v>151973Libre</v>
      </c>
      <c r="B562">
        <v>151973</v>
      </c>
      <c r="C562" s="3" t="s">
        <v>1226</v>
      </c>
      <c r="D562" s="4">
        <v>0.89100000000000001</v>
      </c>
      <c r="E562" s="4">
        <f t="shared" si="25"/>
        <v>0.88500000000000001</v>
      </c>
    </row>
    <row r="563" spans="1:5" x14ac:dyDescent="0.2">
      <c r="A563" t="str">
        <f t="shared" si="24"/>
        <v>140766Libre</v>
      </c>
      <c r="B563">
        <v>140766</v>
      </c>
      <c r="C563" s="3" t="s">
        <v>1226</v>
      </c>
      <c r="D563" s="4">
        <v>0.86</v>
      </c>
      <c r="E563" s="4">
        <f t="shared" si="25"/>
        <v>0.874</v>
      </c>
    </row>
    <row r="564" spans="1:5" x14ac:dyDescent="0.2">
      <c r="A564" t="str">
        <f t="shared" si="24"/>
        <v>213985Libre</v>
      </c>
      <c r="B564">
        <v>213985</v>
      </c>
      <c r="C564" s="3" t="s">
        <v>1226</v>
      </c>
      <c r="D564" s="4">
        <v>1.119</v>
      </c>
      <c r="E564" s="4">
        <f t="shared" si="25"/>
        <v>1.258</v>
      </c>
    </row>
    <row r="565" spans="1:5" x14ac:dyDescent="0.2">
      <c r="A565" t="str">
        <f t="shared" si="24"/>
        <v>219151Libre</v>
      </c>
      <c r="B565">
        <v>219151</v>
      </c>
      <c r="C565" s="3" t="s">
        <v>1226</v>
      </c>
      <c r="D565" s="4">
        <v>1.044</v>
      </c>
      <c r="E565" s="4">
        <f t="shared" si="25"/>
        <v>0.94299999999999995</v>
      </c>
    </row>
    <row r="566" spans="1:5" x14ac:dyDescent="0.2">
      <c r="A566" t="str">
        <f t="shared" si="24"/>
        <v>209833Libre</v>
      </c>
      <c r="B566">
        <v>209833</v>
      </c>
      <c r="C566" s="3" t="s">
        <v>1226</v>
      </c>
      <c r="D566" s="4">
        <v>1.006</v>
      </c>
      <c r="E566" s="4">
        <f t="shared" si="25"/>
        <v>1.1579999999999999</v>
      </c>
    </row>
    <row r="567" spans="1:5" x14ac:dyDescent="0.2">
      <c r="A567" t="str">
        <f t="shared" si="24"/>
        <v>205194Libre</v>
      </c>
      <c r="B567">
        <v>205194</v>
      </c>
      <c r="C567" s="3" t="s">
        <v>1226</v>
      </c>
      <c r="D567" s="4">
        <v>0.86299999999999999</v>
      </c>
      <c r="E567" s="4">
        <f t="shared" si="25"/>
        <v>0.74299999999999999</v>
      </c>
    </row>
    <row r="568" spans="1:5" x14ac:dyDescent="0.2">
      <c r="A568" t="str">
        <f t="shared" si="24"/>
        <v>265871Libre</v>
      </c>
      <c r="B568">
        <v>265871</v>
      </c>
      <c r="C568" s="3" t="s">
        <v>1226</v>
      </c>
      <c r="D568" s="4">
        <v>0.83</v>
      </c>
      <c r="E568" s="4">
        <f t="shared" si="25"/>
        <v>0.83099999999999996</v>
      </c>
    </row>
    <row r="569" spans="1:5" x14ac:dyDescent="0.2">
      <c r="A569" t="str">
        <f t="shared" si="24"/>
        <v>265724Libre</v>
      </c>
      <c r="B569">
        <v>265724</v>
      </c>
      <c r="C569" s="3" t="s">
        <v>1226</v>
      </c>
      <c r="D569" s="4">
        <v>0.75700000000000001</v>
      </c>
      <c r="E569" s="4">
        <f t="shared" si="25"/>
        <v>0.74</v>
      </c>
    </row>
    <row r="570" spans="1:5" x14ac:dyDescent="0.2">
      <c r="A570" t="str">
        <f t="shared" si="24"/>
        <v>205198Libre</v>
      </c>
      <c r="B570">
        <v>205198</v>
      </c>
      <c r="C570" s="3" t="s">
        <v>1226</v>
      </c>
      <c r="D570" s="4">
        <v>1.4350000000000001</v>
      </c>
      <c r="E570" s="4">
        <f t="shared" si="25"/>
        <v>1.361</v>
      </c>
    </row>
    <row r="571" spans="1:5" x14ac:dyDescent="0.2">
      <c r="A571" t="str">
        <f t="shared" si="24"/>
        <v>208629Libre</v>
      </c>
      <c r="B571">
        <v>208629</v>
      </c>
      <c r="C571" s="3" t="s">
        <v>1226</v>
      </c>
      <c r="D571" s="4">
        <v>0.91500000000000004</v>
      </c>
      <c r="E571" s="4">
        <f t="shared" si="25"/>
        <v>0.92100000000000004</v>
      </c>
    </row>
    <row r="572" spans="1:5" x14ac:dyDescent="0.2">
      <c r="A572" t="str">
        <f t="shared" si="24"/>
        <v>208626Libre</v>
      </c>
      <c r="B572">
        <v>208626</v>
      </c>
      <c r="C572" s="3" t="s">
        <v>1226</v>
      </c>
      <c r="D572" s="4">
        <v>0.71299999999999997</v>
      </c>
      <c r="E572" s="4">
        <f t="shared" si="25"/>
        <v>0</v>
      </c>
    </row>
    <row r="573" spans="1:5" x14ac:dyDescent="0.2">
      <c r="A573" t="str">
        <f t="shared" si="24"/>
        <v>214523Libre</v>
      </c>
      <c r="B573">
        <v>214523</v>
      </c>
      <c r="C573" s="3" t="s">
        <v>1226</v>
      </c>
      <c r="D573" s="4">
        <v>0.67500000000000004</v>
      </c>
      <c r="E573" s="4">
        <f t="shared" si="25"/>
        <v>0.84</v>
      </c>
    </row>
    <row r="574" spans="1:5" x14ac:dyDescent="0.2">
      <c r="A574" t="str">
        <f t="shared" si="24"/>
        <v>205197Libre</v>
      </c>
      <c r="B574">
        <v>205197</v>
      </c>
      <c r="C574" s="3" t="s">
        <v>1226</v>
      </c>
      <c r="D574" s="4">
        <v>0.65600000000000003</v>
      </c>
      <c r="E574" s="4">
        <f t="shared" si="25"/>
        <v>0</v>
      </c>
    </row>
    <row r="575" spans="1:5" x14ac:dyDescent="0.2">
      <c r="A575" t="str">
        <f t="shared" si="24"/>
        <v>246604Libre</v>
      </c>
      <c r="B575">
        <v>246604</v>
      </c>
      <c r="C575" s="3" t="s">
        <v>1226</v>
      </c>
      <c r="D575" s="4">
        <v>0.99399999999999999</v>
      </c>
      <c r="E575" s="4">
        <f t="shared" si="25"/>
        <v>1.0569999999999999</v>
      </c>
    </row>
    <row r="576" spans="1:5" x14ac:dyDescent="0.2">
      <c r="A576" t="str">
        <f t="shared" si="24"/>
        <v>229872Libre</v>
      </c>
      <c r="B576">
        <v>229872</v>
      </c>
      <c r="C576" s="3" t="s">
        <v>1226</v>
      </c>
      <c r="D576" s="4">
        <v>0.41099999999999998</v>
      </c>
      <c r="E576" s="4">
        <f t="shared" si="25"/>
        <v>0.373</v>
      </c>
    </row>
    <row r="577" spans="1:5" x14ac:dyDescent="0.2">
      <c r="A577" t="str">
        <f t="shared" si="24"/>
        <v>264137Libre</v>
      </c>
      <c r="B577">
        <v>264137</v>
      </c>
      <c r="C577" s="3" t="s">
        <v>1226</v>
      </c>
      <c r="D577" s="4">
        <v>0.745</v>
      </c>
      <c r="E577" s="4">
        <f t="shared" si="25"/>
        <v>0.82</v>
      </c>
    </row>
    <row r="578" spans="1:5" x14ac:dyDescent="0.2">
      <c r="A578" t="str">
        <f t="shared" si="24"/>
        <v>264138Libre</v>
      </c>
      <c r="B578">
        <v>264138</v>
      </c>
      <c r="C578" s="3" t="s">
        <v>1226</v>
      </c>
      <c r="D578" s="4">
        <v>0.68500000000000005</v>
      </c>
      <c r="E578" s="4">
        <f t="shared" si="25"/>
        <v>0.76200000000000001</v>
      </c>
    </row>
    <row r="579" spans="1:5" x14ac:dyDescent="0.2">
      <c r="A579" t="str">
        <f t="shared" ref="A579:A598" si="27">IF(B579&lt;&gt;"",B579&amp;C579,"")</f>
        <v>144310Libre</v>
      </c>
      <c r="B579">
        <v>144310</v>
      </c>
      <c r="C579" s="3" t="s">
        <v>1226</v>
      </c>
      <c r="D579" s="4">
        <v>0.67900000000000005</v>
      </c>
      <c r="E579" s="4">
        <f t="shared" ref="E579:E598" si="28">IF(A579&lt;&gt;"",IF(ISNA(VLOOKUP(A579,H:L,5,0)),0,VLOOKUP(A579,H:L,5,0)),"")</f>
        <v>0.67400000000000004</v>
      </c>
    </row>
    <row r="580" spans="1:5" x14ac:dyDescent="0.2">
      <c r="A580" t="str">
        <f t="shared" si="27"/>
        <v>264139Libre</v>
      </c>
      <c r="B580">
        <v>264139</v>
      </c>
      <c r="C580" s="3" t="s">
        <v>1226</v>
      </c>
      <c r="D580" s="4">
        <v>0.45400000000000001</v>
      </c>
      <c r="E580" s="4">
        <f t="shared" si="28"/>
        <v>0.44</v>
      </c>
    </row>
    <row r="581" spans="1:5" x14ac:dyDescent="0.2">
      <c r="A581" t="str">
        <f t="shared" si="27"/>
        <v>271334Libre</v>
      </c>
      <c r="B581">
        <v>271334</v>
      </c>
      <c r="C581" s="3" t="s">
        <v>1226</v>
      </c>
      <c r="D581" s="4">
        <v>0.97399999999999998</v>
      </c>
      <c r="E581" s="4">
        <f t="shared" si="28"/>
        <v>0.875</v>
      </c>
    </row>
    <row r="582" spans="1:5" x14ac:dyDescent="0.2">
      <c r="A582" t="str">
        <f t="shared" si="27"/>
        <v>246289Libre</v>
      </c>
      <c r="B582">
        <v>246289</v>
      </c>
      <c r="C582" s="3" t="s">
        <v>1226</v>
      </c>
      <c r="D582" s="4">
        <v>0.64300000000000002</v>
      </c>
      <c r="E582" s="4">
        <f t="shared" si="28"/>
        <v>0.66200000000000003</v>
      </c>
    </row>
    <row r="583" spans="1:5" x14ac:dyDescent="0.2">
      <c r="A583" t="str">
        <f t="shared" si="27"/>
        <v>180963Libre</v>
      </c>
      <c r="B583">
        <v>180963</v>
      </c>
      <c r="C583" s="3" t="s">
        <v>1226</v>
      </c>
      <c r="D583" s="4">
        <v>1.1060000000000001</v>
      </c>
      <c r="E583" s="4">
        <f t="shared" si="28"/>
        <v>1.028</v>
      </c>
    </row>
    <row r="584" spans="1:5" x14ac:dyDescent="0.2">
      <c r="A584" t="str">
        <f t="shared" si="27"/>
        <v>244213Libre</v>
      </c>
      <c r="B584">
        <v>244213</v>
      </c>
      <c r="C584" s="3" t="s">
        <v>1226</v>
      </c>
      <c r="D584" s="4">
        <v>1.0129999999999999</v>
      </c>
      <c r="E584" s="4">
        <f t="shared" si="28"/>
        <v>0.94099999999999995</v>
      </c>
    </row>
    <row r="585" spans="1:5" x14ac:dyDescent="0.2">
      <c r="A585" t="str">
        <f t="shared" si="27"/>
        <v>222764Libre</v>
      </c>
      <c r="B585">
        <v>222764</v>
      </c>
      <c r="C585" s="3" t="s">
        <v>1226</v>
      </c>
      <c r="D585" s="4">
        <v>0.91900000000000004</v>
      </c>
      <c r="E585" s="4">
        <f t="shared" si="28"/>
        <v>0.81200000000000006</v>
      </c>
    </row>
    <row r="586" spans="1:5" x14ac:dyDescent="0.2">
      <c r="A586" t="str">
        <f t="shared" si="27"/>
        <v>225445Libre</v>
      </c>
      <c r="B586">
        <v>225445</v>
      </c>
      <c r="C586" s="3" t="s">
        <v>1226</v>
      </c>
      <c r="D586" s="4">
        <v>0.84799999999999998</v>
      </c>
      <c r="E586" s="4">
        <f t="shared" si="28"/>
        <v>0.748</v>
      </c>
    </row>
    <row r="587" spans="1:5" x14ac:dyDescent="0.2">
      <c r="A587" t="str">
        <f t="shared" si="27"/>
        <v>246512Libre</v>
      </c>
      <c r="B587">
        <v>246512</v>
      </c>
      <c r="C587" s="3" t="s">
        <v>1226</v>
      </c>
      <c r="D587" s="4">
        <v>0.92200000000000004</v>
      </c>
      <c r="E587" s="4">
        <f t="shared" si="28"/>
        <v>0.92200000000000004</v>
      </c>
    </row>
    <row r="588" spans="1:5" x14ac:dyDescent="0.2">
      <c r="A588" t="str">
        <f t="shared" si="27"/>
        <v>181051Libre</v>
      </c>
      <c r="B588">
        <v>181051</v>
      </c>
      <c r="C588" s="3" t="s">
        <v>1226</v>
      </c>
      <c r="D588" s="4">
        <v>1.6040000000000001</v>
      </c>
      <c r="E588" s="4">
        <f t="shared" si="28"/>
        <v>0</v>
      </c>
    </row>
    <row r="589" spans="1:5" x14ac:dyDescent="0.2">
      <c r="A589" t="str">
        <f t="shared" si="27"/>
        <v>271570Libre</v>
      </c>
      <c r="B589">
        <v>271570</v>
      </c>
      <c r="C589" s="3" t="s">
        <v>1226</v>
      </c>
      <c r="D589" s="4">
        <v>0.61099999999999999</v>
      </c>
      <c r="E589" s="4">
        <f t="shared" si="28"/>
        <v>0.64600000000000002</v>
      </c>
    </row>
    <row r="590" spans="1:5" x14ac:dyDescent="0.2">
      <c r="A590" t="str">
        <f t="shared" si="27"/>
        <v>236839Libre</v>
      </c>
      <c r="B590">
        <v>236839</v>
      </c>
      <c r="C590" s="3" t="s">
        <v>1226</v>
      </c>
      <c r="D590" s="4">
        <v>0.875</v>
      </c>
      <c r="E590" s="4">
        <f t="shared" si="28"/>
        <v>0</v>
      </c>
    </row>
    <row r="591" spans="1:5" x14ac:dyDescent="0.2">
      <c r="A591" t="str">
        <f t="shared" si="27"/>
        <v>236840Libre</v>
      </c>
      <c r="B591">
        <v>236840</v>
      </c>
      <c r="C591" s="3" t="s">
        <v>1226</v>
      </c>
      <c r="D591" s="4">
        <v>0.52400000000000002</v>
      </c>
      <c r="E591" s="4">
        <f t="shared" si="28"/>
        <v>0.56599999999999995</v>
      </c>
    </row>
    <row r="592" spans="1:5" x14ac:dyDescent="0.2">
      <c r="A592" t="str">
        <f t="shared" si="27"/>
        <v>265818Libre</v>
      </c>
      <c r="B592">
        <v>265818</v>
      </c>
      <c r="C592" s="3" t="s">
        <v>1226</v>
      </c>
      <c r="D592" s="4">
        <v>0.90400000000000003</v>
      </c>
      <c r="E592" s="4">
        <f t="shared" si="28"/>
        <v>0.77100000000000002</v>
      </c>
    </row>
    <row r="593" spans="1:5" x14ac:dyDescent="0.2">
      <c r="A593" t="str">
        <f t="shared" si="27"/>
        <v>120413Libre</v>
      </c>
      <c r="B593">
        <v>120413</v>
      </c>
      <c r="C593" s="3" t="s">
        <v>1226</v>
      </c>
      <c r="D593" s="4">
        <v>0.63300000000000001</v>
      </c>
      <c r="E593" s="4">
        <f t="shared" si="28"/>
        <v>0.50900000000000001</v>
      </c>
    </row>
    <row r="594" spans="1:5" x14ac:dyDescent="0.2">
      <c r="A594" t="str">
        <f t="shared" si="27"/>
        <v>166590Libre</v>
      </c>
      <c r="B594">
        <v>166590</v>
      </c>
      <c r="C594" s="3" t="s">
        <v>1226</v>
      </c>
      <c r="D594" s="4">
        <v>0.97499999999999998</v>
      </c>
      <c r="E594" s="4">
        <f t="shared" si="28"/>
        <v>0.97499999999999998</v>
      </c>
    </row>
    <row r="595" spans="1:5" x14ac:dyDescent="0.2">
      <c r="A595" t="str">
        <f t="shared" si="27"/>
        <v>249156Libre</v>
      </c>
      <c r="B595">
        <v>249156</v>
      </c>
      <c r="C595" s="3" t="s">
        <v>1226</v>
      </c>
      <c r="D595" s="4">
        <v>0.434</v>
      </c>
      <c r="E595" s="4">
        <f t="shared" si="28"/>
        <v>0.40500000000000003</v>
      </c>
    </row>
    <row r="596" spans="1:5" x14ac:dyDescent="0.2">
      <c r="A596" t="str">
        <f t="shared" si="27"/>
        <v>165916Libre</v>
      </c>
      <c r="B596">
        <v>165916</v>
      </c>
      <c r="C596" s="3" t="s">
        <v>1226</v>
      </c>
      <c r="D596" s="4">
        <v>0.71</v>
      </c>
      <c r="E596" s="4">
        <f t="shared" si="28"/>
        <v>0.69299999999999995</v>
      </c>
    </row>
    <row r="597" spans="1:5" x14ac:dyDescent="0.2">
      <c r="A597" t="str">
        <f t="shared" si="27"/>
        <v>120422Libre</v>
      </c>
      <c r="B597">
        <v>120422</v>
      </c>
      <c r="C597" s="3" t="s">
        <v>1226</v>
      </c>
      <c r="D597" s="4">
        <v>0.65100000000000002</v>
      </c>
      <c r="E597" s="4">
        <f t="shared" si="28"/>
        <v>0.54</v>
      </c>
    </row>
    <row r="598" spans="1:5" x14ac:dyDescent="0.2">
      <c r="A598" t="str">
        <f t="shared" si="27"/>
        <v>135662Libre</v>
      </c>
      <c r="B598">
        <v>135662</v>
      </c>
      <c r="C598" s="3" t="s">
        <v>1226</v>
      </c>
      <c r="D598" s="4">
        <v>0.80500000000000005</v>
      </c>
      <c r="E598" s="4">
        <f t="shared" si="28"/>
        <v>0</v>
      </c>
    </row>
  </sheetData>
  <autoFilter ref="A1:D535" xr:uid="{CE8A1F7B-B10B-47A9-ACE9-07FA151E32BB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Uitleg</vt:lpstr>
      <vt:lpstr>Teaminschrijving</vt:lpstr>
      <vt:lpstr>Alle Teamleden</vt:lpstr>
      <vt:lpstr>Ledenbestand KNBB</vt:lpstr>
      <vt:lpstr>Hulpblad</vt:lpstr>
      <vt:lpstr>Gemiddelde</vt:lpstr>
      <vt:lpstr>Klasse</vt:lpstr>
      <vt:lpstr>Reserve</vt:lpstr>
      <vt:lpstr>Speeldag</vt:lpstr>
      <vt:lpstr>Team_naam</vt:lpstr>
      <vt:lpstr>Teamnr</vt:lpstr>
      <vt:lpstr>Vereniging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Doeleman</dc:creator>
  <cp:lastModifiedBy>Rullmann</cp:lastModifiedBy>
  <dcterms:created xsi:type="dcterms:W3CDTF">2022-04-27T15:07:06Z</dcterms:created>
  <dcterms:modified xsi:type="dcterms:W3CDTF">2022-06-02T15:23:32Z</dcterms:modified>
</cp:coreProperties>
</file>